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AP\CH\Nov2021\CH Mali Nov2021_Consolidation_CILSS\"/>
    </mc:Choice>
  </mc:AlternateContent>
  <xr:revisionPtr revIDLastSave="0" documentId="8_{7523F0B2-FF51-49A0-A401-3DC908C9FD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égions" sheetId="1" r:id="rId1"/>
    <sheet name="Cercl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D4" i="2"/>
  <c r="I6" i="2"/>
  <c r="H4" i="2"/>
  <c r="I7" i="2"/>
  <c r="P4" i="2"/>
  <c r="T4" i="2"/>
  <c r="I8" i="2"/>
  <c r="G4" i="2"/>
  <c r="I9" i="2"/>
  <c r="I10" i="2"/>
  <c r="I11" i="2"/>
  <c r="J16" i="1"/>
  <c r="R20" i="2"/>
  <c r="Q4" i="2"/>
  <c r="E4" i="2"/>
  <c r="E62" i="2"/>
  <c r="E57" i="2"/>
  <c r="E52" i="2"/>
  <c r="F45" i="2"/>
  <c r="E28" i="2"/>
  <c r="G12" i="2"/>
  <c r="B45" i="1"/>
  <c r="H6" i="1"/>
  <c r="J69" i="2"/>
  <c r="K69" i="2"/>
  <c r="S62" i="2" l="1"/>
  <c r="P36" i="2"/>
  <c r="T36" i="2"/>
  <c r="S28" i="2"/>
  <c r="Q12" i="2"/>
  <c r="R4" i="2"/>
  <c r="S4" i="2"/>
  <c r="M9" i="2"/>
  <c r="L9" i="2"/>
  <c r="L6" i="2"/>
  <c r="M6" i="2"/>
  <c r="L10" i="2"/>
  <c r="M10" i="2"/>
  <c r="M7" i="2"/>
  <c r="L7" i="2"/>
  <c r="M11" i="2"/>
  <c r="L11" i="2"/>
  <c r="L8" i="2"/>
  <c r="M8" i="2"/>
  <c r="I5" i="2"/>
  <c r="D12" i="2"/>
  <c r="E20" i="2"/>
  <c r="D20" i="2"/>
  <c r="H20" i="2"/>
  <c r="F28" i="2"/>
  <c r="G36" i="2"/>
  <c r="F36" i="2"/>
  <c r="G45" i="2"/>
  <c r="E45" i="2"/>
  <c r="F52" i="2"/>
  <c r="D52" i="2"/>
  <c r="H52" i="2"/>
  <c r="F57" i="2"/>
  <c r="G57" i="2"/>
  <c r="F62" i="2"/>
  <c r="R12" i="2"/>
  <c r="P12" i="2"/>
  <c r="T12" i="2"/>
  <c r="S20" i="2"/>
  <c r="P28" i="2"/>
  <c r="T28" i="2"/>
  <c r="R28" i="2"/>
  <c r="Q36" i="2"/>
  <c r="Q45" i="2"/>
  <c r="P45" i="2"/>
  <c r="T45" i="2"/>
  <c r="P52" i="2"/>
  <c r="T52" i="2"/>
  <c r="S52" i="2"/>
  <c r="P57" i="2"/>
  <c r="T57" i="2"/>
  <c r="S57" i="2"/>
  <c r="R57" i="2"/>
  <c r="P62" i="2"/>
  <c r="T62" i="2"/>
  <c r="R62" i="2"/>
  <c r="Q62" i="2"/>
  <c r="E12" i="2"/>
  <c r="G28" i="2"/>
  <c r="F20" i="2"/>
  <c r="D36" i="2"/>
  <c r="H36" i="2"/>
  <c r="D45" i="2"/>
  <c r="H45" i="2"/>
  <c r="G52" i="2"/>
  <c r="G62" i="2"/>
  <c r="S12" i="2"/>
  <c r="P20" i="2"/>
  <c r="T20" i="2"/>
  <c r="Q28" i="2"/>
  <c r="R36" i="2"/>
  <c r="R45" i="2"/>
  <c r="Q52" i="2"/>
  <c r="Q57" i="2"/>
  <c r="H12" i="2"/>
  <c r="F12" i="2"/>
  <c r="G20" i="2"/>
  <c r="D28" i="2"/>
  <c r="H28" i="2"/>
  <c r="E36" i="2"/>
  <c r="D57" i="2"/>
  <c r="H57" i="2"/>
  <c r="D62" i="2"/>
  <c r="H62" i="2"/>
  <c r="Q20" i="2"/>
  <c r="S36" i="2"/>
  <c r="S45" i="2"/>
  <c r="R52" i="2"/>
  <c r="B62" i="2"/>
  <c r="I68" i="2"/>
  <c r="B28" i="2"/>
  <c r="U68" i="2"/>
  <c r="U5" i="2"/>
  <c r="B20" i="2"/>
  <c r="B36" i="2"/>
  <c r="B45" i="2"/>
  <c r="B12" i="2"/>
  <c r="B52" i="2"/>
  <c r="B57" i="2"/>
  <c r="B4" i="2"/>
  <c r="M5" i="2" l="1"/>
  <c r="L5" i="2"/>
  <c r="Y68" i="2"/>
  <c r="X68" i="2"/>
  <c r="M68" i="2"/>
  <c r="L68" i="2"/>
  <c r="H69" i="2" l="1"/>
  <c r="T69" i="2"/>
  <c r="R69" i="2"/>
  <c r="G69" i="2"/>
  <c r="F69" i="2"/>
  <c r="S69" i="2"/>
  <c r="E69" i="2"/>
  <c r="D69" i="2"/>
  <c r="P69" i="2"/>
  <c r="Q69" i="2"/>
  <c r="U67" i="2" l="1"/>
  <c r="U66" i="2"/>
  <c r="U65" i="2"/>
  <c r="U64" i="2"/>
  <c r="U63" i="2"/>
  <c r="U61" i="2"/>
  <c r="U60" i="2"/>
  <c r="U59" i="2"/>
  <c r="U58" i="2"/>
  <c r="U56" i="2"/>
  <c r="U55" i="2"/>
  <c r="U54" i="2"/>
  <c r="U53" i="2"/>
  <c r="U50" i="2"/>
  <c r="U49" i="2"/>
  <c r="U48" i="2"/>
  <c r="U47" i="2"/>
  <c r="U46" i="2"/>
  <c r="U44" i="2"/>
  <c r="U43" i="2"/>
  <c r="U42" i="2"/>
  <c r="U41" i="2"/>
  <c r="U40" i="2"/>
  <c r="U39" i="2"/>
  <c r="U38" i="2"/>
  <c r="U37" i="2"/>
  <c r="U35" i="2"/>
  <c r="U34" i="2"/>
  <c r="U33" i="2"/>
  <c r="U32" i="2"/>
  <c r="U31" i="2"/>
  <c r="U30" i="2"/>
  <c r="U29" i="2"/>
  <c r="U27" i="2"/>
  <c r="U26" i="2"/>
  <c r="U25" i="2"/>
  <c r="U24" i="2"/>
  <c r="U23" i="2"/>
  <c r="U22" i="2"/>
  <c r="U21" i="2"/>
  <c r="U19" i="2"/>
  <c r="U18" i="2"/>
  <c r="U17" i="2"/>
  <c r="U16" i="2"/>
  <c r="U15" i="2"/>
  <c r="U14" i="2"/>
  <c r="U13" i="2"/>
  <c r="U11" i="2"/>
  <c r="U10" i="2"/>
  <c r="U9" i="2"/>
  <c r="U8" i="2"/>
  <c r="U7" i="2"/>
  <c r="U6" i="2"/>
  <c r="I58" i="2"/>
  <c r="I59" i="2"/>
  <c r="I60" i="2"/>
  <c r="I61" i="2"/>
  <c r="I63" i="2"/>
  <c r="I64" i="2"/>
  <c r="I65" i="2"/>
  <c r="I66" i="2"/>
  <c r="I67" i="2"/>
  <c r="I53" i="2"/>
  <c r="I54" i="2"/>
  <c r="I55" i="2"/>
  <c r="I56" i="2"/>
  <c r="I46" i="2"/>
  <c r="I47" i="2"/>
  <c r="I48" i="2"/>
  <c r="I49" i="2"/>
  <c r="I50" i="2"/>
  <c r="I37" i="2"/>
  <c r="I38" i="2"/>
  <c r="I39" i="2"/>
  <c r="I40" i="2"/>
  <c r="I41" i="2"/>
  <c r="I42" i="2"/>
  <c r="I43" i="2"/>
  <c r="I44" i="2"/>
  <c r="I29" i="2"/>
  <c r="I30" i="2"/>
  <c r="I31" i="2"/>
  <c r="I32" i="2"/>
  <c r="I33" i="2"/>
  <c r="I34" i="2"/>
  <c r="I35" i="2"/>
  <c r="I21" i="2"/>
  <c r="I22" i="2"/>
  <c r="I23" i="2"/>
  <c r="I24" i="2"/>
  <c r="I25" i="2"/>
  <c r="I26" i="2"/>
  <c r="I27" i="2"/>
  <c r="I13" i="2"/>
  <c r="I14" i="2"/>
  <c r="I15" i="2"/>
  <c r="I16" i="2"/>
  <c r="I17" i="2"/>
  <c r="I18" i="2"/>
  <c r="I19" i="2"/>
  <c r="I4" i="2" l="1"/>
  <c r="I28" i="2"/>
  <c r="L18" i="2"/>
  <c r="M18" i="2"/>
  <c r="L14" i="2"/>
  <c r="M14" i="2"/>
  <c r="M25" i="2"/>
  <c r="L25" i="2"/>
  <c r="M21" i="2"/>
  <c r="L21" i="2"/>
  <c r="L32" i="2"/>
  <c r="M32" i="2"/>
  <c r="L44" i="2"/>
  <c r="M44" i="2"/>
  <c r="L40" i="2"/>
  <c r="M40" i="2"/>
  <c r="M50" i="2"/>
  <c r="L50" i="2"/>
  <c r="L46" i="2"/>
  <c r="M46" i="2"/>
  <c r="L53" i="2"/>
  <c r="M53" i="2"/>
  <c r="M64" i="2"/>
  <c r="L64" i="2"/>
  <c r="M59" i="2"/>
  <c r="L59" i="2"/>
  <c r="X7" i="2"/>
  <c r="Y7" i="2"/>
  <c r="X11" i="2"/>
  <c r="Y11" i="2"/>
  <c r="X16" i="2"/>
  <c r="Y16" i="2"/>
  <c r="X21" i="2"/>
  <c r="Y21" i="2"/>
  <c r="X25" i="2"/>
  <c r="Y25" i="2"/>
  <c r="X30" i="2"/>
  <c r="Y30" i="2"/>
  <c r="X34" i="2"/>
  <c r="Y34" i="2"/>
  <c r="Y39" i="2"/>
  <c r="X39" i="2"/>
  <c r="Y43" i="2"/>
  <c r="X43" i="2"/>
  <c r="Y48" i="2"/>
  <c r="X48" i="2"/>
  <c r="Y54" i="2"/>
  <c r="X54" i="2"/>
  <c r="Y59" i="2"/>
  <c r="X59" i="2"/>
  <c r="Y64" i="2"/>
  <c r="X64" i="2"/>
  <c r="M17" i="2"/>
  <c r="L17" i="2"/>
  <c r="M13" i="2"/>
  <c r="L13" i="2"/>
  <c r="L24" i="2"/>
  <c r="M24" i="2"/>
  <c r="M35" i="2"/>
  <c r="L35" i="2"/>
  <c r="M31" i="2"/>
  <c r="L31" i="2"/>
  <c r="L43" i="2"/>
  <c r="M43" i="2"/>
  <c r="M39" i="2"/>
  <c r="L39" i="2"/>
  <c r="L49" i="2"/>
  <c r="M49" i="2"/>
  <c r="L56" i="2"/>
  <c r="M56" i="2"/>
  <c r="M67" i="2"/>
  <c r="L67" i="2"/>
  <c r="M63" i="2"/>
  <c r="L63" i="2"/>
  <c r="I57" i="2"/>
  <c r="M58" i="2"/>
  <c r="L58" i="2"/>
  <c r="Y8" i="2"/>
  <c r="X8" i="2"/>
  <c r="U12" i="2"/>
  <c r="Y13" i="2"/>
  <c r="X13" i="2"/>
  <c r="Y17" i="2"/>
  <c r="X17" i="2"/>
  <c r="Y22" i="2"/>
  <c r="X22" i="2"/>
  <c r="Y26" i="2"/>
  <c r="X26" i="2"/>
  <c r="Y31" i="2"/>
  <c r="X31" i="2"/>
  <c r="Y35" i="2"/>
  <c r="X35" i="2"/>
  <c r="Y40" i="2"/>
  <c r="X40" i="2"/>
  <c r="X44" i="2"/>
  <c r="Y44" i="2"/>
  <c r="X49" i="2"/>
  <c r="Y49" i="2"/>
  <c r="Y55" i="2"/>
  <c r="X55" i="2"/>
  <c r="X60" i="2"/>
  <c r="Y60" i="2"/>
  <c r="X65" i="2"/>
  <c r="Y65" i="2"/>
  <c r="L16" i="2"/>
  <c r="M16" i="2"/>
  <c r="L27" i="2"/>
  <c r="M27" i="2"/>
  <c r="L23" i="2"/>
  <c r="M23" i="2"/>
  <c r="L34" i="2"/>
  <c r="M34" i="2"/>
  <c r="L30" i="2"/>
  <c r="M30" i="2"/>
  <c r="M42" i="2"/>
  <c r="L42" i="2"/>
  <c r="M38" i="2"/>
  <c r="L38" i="2"/>
  <c r="M48" i="2"/>
  <c r="L48" i="2"/>
  <c r="M55" i="2"/>
  <c r="L55" i="2"/>
  <c r="L66" i="2"/>
  <c r="M66" i="2"/>
  <c r="L61" i="2"/>
  <c r="M61" i="2"/>
  <c r="U4" i="2"/>
  <c r="Y5" i="2"/>
  <c r="X5" i="2"/>
  <c r="Y9" i="2"/>
  <c r="X9" i="2"/>
  <c r="Y14" i="2"/>
  <c r="X14" i="2"/>
  <c r="Y18" i="2"/>
  <c r="X18" i="2"/>
  <c r="Y23" i="2"/>
  <c r="X23" i="2"/>
  <c r="Y27" i="2"/>
  <c r="X27" i="2"/>
  <c r="Y32" i="2"/>
  <c r="X32" i="2"/>
  <c r="X37" i="2"/>
  <c r="Y37" i="2"/>
  <c r="X41" i="2"/>
  <c r="Y41" i="2"/>
  <c r="X46" i="2"/>
  <c r="Y46" i="2"/>
  <c r="Y50" i="2"/>
  <c r="X50" i="2"/>
  <c r="Y56" i="2"/>
  <c r="X56" i="2"/>
  <c r="Y61" i="2"/>
  <c r="X61" i="2"/>
  <c r="Y66" i="2"/>
  <c r="X66" i="2"/>
  <c r="M19" i="2"/>
  <c r="L19" i="2"/>
  <c r="M15" i="2"/>
  <c r="L15" i="2"/>
  <c r="M26" i="2"/>
  <c r="L26" i="2"/>
  <c r="M22" i="2"/>
  <c r="L22" i="2"/>
  <c r="M33" i="2"/>
  <c r="L33" i="2"/>
  <c r="L29" i="2"/>
  <c r="M29" i="2"/>
  <c r="L41" i="2"/>
  <c r="M41" i="2"/>
  <c r="M37" i="2"/>
  <c r="L37" i="2"/>
  <c r="M47" i="2"/>
  <c r="L47" i="2"/>
  <c r="M54" i="2"/>
  <c r="L54" i="2"/>
  <c r="L65" i="2"/>
  <c r="M65" i="2"/>
  <c r="L60" i="2"/>
  <c r="M60" i="2"/>
  <c r="X6" i="2"/>
  <c r="Y6" i="2"/>
  <c r="X10" i="2"/>
  <c r="Y10" i="2"/>
  <c r="X15" i="2"/>
  <c r="Y15" i="2"/>
  <c r="X19" i="2"/>
  <c r="Y19" i="2"/>
  <c r="X24" i="2"/>
  <c r="Y24" i="2"/>
  <c r="X29" i="2"/>
  <c r="Y29" i="2"/>
  <c r="X33" i="2"/>
  <c r="Y33" i="2"/>
  <c r="X38" i="2"/>
  <c r="Y38" i="2"/>
  <c r="X42" i="2"/>
  <c r="Y42" i="2"/>
  <c r="Y47" i="2"/>
  <c r="X47" i="2"/>
  <c r="X53" i="2"/>
  <c r="Y53" i="2"/>
  <c r="Y58" i="2"/>
  <c r="X58" i="2"/>
  <c r="Y63" i="2"/>
  <c r="X63" i="2"/>
  <c r="Y67" i="2"/>
  <c r="X67" i="2"/>
  <c r="U36" i="2"/>
  <c r="I12" i="2"/>
  <c r="U62" i="2"/>
  <c r="U57" i="2"/>
  <c r="U52" i="2"/>
  <c r="U45" i="2"/>
  <c r="U28" i="2"/>
  <c r="U20" i="2"/>
  <c r="I52" i="2"/>
  <c r="I45" i="2"/>
  <c r="I36" i="2"/>
  <c r="I20" i="2"/>
  <c r="Y51" i="2" l="1"/>
  <c r="X51" i="2"/>
  <c r="U69" i="2"/>
  <c r="I62" i="2" l="1"/>
  <c r="B69" i="2"/>
  <c r="I51" i="2"/>
  <c r="M51" i="2" l="1"/>
  <c r="M69" i="2" s="1"/>
  <c r="L51" i="2"/>
  <c r="L69" i="2" s="1"/>
  <c r="I69" i="2"/>
  <c r="E57" i="1"/>
  <c r="B57" i="1"/>
  <c r="G57" i="1"/>
  <c r="F57" i="1"/>
  <c r="D57" i="1"/>
  <c r="C57" i="1"/>
  <c r="H56" i="1"/>
  <c r="H55" i="1"/>
  <c r="H54" i="1"/>
  <c r="H53" i="1"/>
  <c r="H52" i="1"/>
  <c r="H51" i="1"/>
  <c r="L57" i="1" l="1"/>
  <c r="H57" i="1"/>
  <c r="E28" i="1" l="1"/>
  <c r="G28" i="1"/>
  <c r="F28" i="1"/>
  <c r="D28" i="1"/>
  <c r="C28" i="1"/>
  <c r="H27" i="1"/>
  <c r="H26" i="1"/>
  <c r="H25" i="1"/>
  <c r="H24" i="1"/>
  <c r="H23" i="1"/>
  <c r="H22" i="1"/>
  <c r="B28" i="1" l="1"/>
  <c r="H28" i="1"/>
  <c r="H10" i="1"/>
  <c r="L28" i="1" l="1"/>
  <c r="F16" i="1" l="1"/>
  <c r="K28" i="1" s="1"/>
  <c r="H42" i="1" l="1"/>
  <c r="H39" i="1"/>
  <c r="H38" i="1"/>
  <c r="F45" i="1"/>
  <c r="K57" i="1" s="1"/>
  <c r="D45" i="1"/>
  <c r="I57" i="1" s="1"/>
  <c r="H15" i="1"/>
  <c r="H13" i="1"/>
  <c r="H11" i="1"/>
  <c r="H9" i="1"/>
  <c r="H7" i="1"/>
  <c r="G16" i="1"/>
  <c r="C16" i="1"/>
  <c r="I45" i="1" l="1"/>
  <c r="K45" i="1"/>
  <c r="E45" i="1"/>
  <c r="H8" i="1"/>
  <c r="H14" i="1"/>
  <c r="H36" i="1"/>
  <c r="H40" i="1"/>
  <c r="H43" i="1"/>
  <c r="B16" i="1"/>
  <c r="D16" i="1"/>
  <c r="I28" i="1" s="1"/>
  <c r="H12" i="1"/>
  <c r="C45" i="1"/>
  <c r="G45" i="1"/>
  <c r="L45" i="1" s="1"/>
  <c r="H37" i="1"/>
  <c r="H41" i="1"/>
  <c r="H44" i="1"/>
  <c r="E16" i="1"/>
  <c r="J28" i="1" s="1"/>
  <c r="H35" i="1"/>
  <c r="J45" i="1" l="1"/>
  <c r="J57" i="1"/>
  <c r="K16" i="1"/>
  <c r="I16" i="1"/>
  <c r="L16" i="1"/>
  <c r="H45" i="1"/>
  <c r="H16" i="1"/>
  <c r="M45" i="1" l="1"/>
  <c r="M57" i="1"/>
  <c r="M16" i="1"/>
  <c r="M28" i="1"/>
</calcChain>
</file>

<file path=xl/sharedStrings.xml><?xml version="1.0" encoding="utf-8"?>
<sst xmlns="http://schemas.openxmlformats.org/spreadsheetml/2006/main" count="169" uniqueCount="97">
  <si>
    <t xml:space="preserve">REGION </t>
  </si>
  <si>
    <t>Population totale</t>
  </si>
  <si>
    <t>Population totale en Phase 1</t>
  </si>
  <si>
    <t>Population totale en Phase 2</t>
  </si>
  <si>
    <t>Population totale en Phase 3</t>
  </si>
  <si>
    <t>Population totale en Phase 4</t>
  </si>
  <si>
    <t>Population totale en Phase 5</t>
  </si>
  <si>
    <t>Population totale en Phase 3 à 5</t>
  </si>
  <si>
    <t>KAYES</t>
  </si>
  <si>
    <t>KOULIKORO</t>
  </si>
  <si>
    <t>SIKASSO</t>
  </si>
  <si>
    <t>SEGOU</t>
  </si>
  <si>
    <t>MOPTI</t>
  </si>
  <si>
    <t>TOMBOUCTOU</t>
  </si>
  <si>
    <t>TAOUDENIT</t>
  </si>
  <si>
    <t>GAO</t>
  </si>
  <si>
    <t>KIDAL</t>
  </si>
  <si>
    <t>BAMAKO</t>
  </si>
  <si>
    <t>TOTAL GENERAL</t>
  </si>
  <si>
    <t>%</t>
  </si>
  <si>
    <t xml:space="preserve">TOMBOUCTOU </t>
  </si>
  <si>
    <t>Estimation de population en insécurité alimentaire en octobre - décembre 2021</t>
  </si>
  <si>
    <t>Estimation de population en insécurité alimentaire en juin-août 2022</t>
  </si>
  <si>
    <t>Estimation de population PDI en insécurité alimentaire en octobre - décembre 2021</t>
  </si>
  <si>
    <t>PDI SEGOU</t>
  </si>
  <si>
    <t>PDI MOPTI</t>
  </si>
  <si>
    <t>PDI TOMBOUCTOU</t>
  </si>
  <si>
    <t>PDI GAO</t>
  </si>
  <si>
    <t>PDI MENAKA</t>
  </si>
  <si>
    <t>PDI BAMAKO</t>
  </si>
  <si>
    <t>Estimation de population PDI en insécurité alimentaire en juin-août 2022</t>
  </si>
  <si>
    <t>Cercles</t>
  </si>
  <si>
    <t>Bougouni</t>
  </si>
  <si>
    <t>Kadiolo</t>
  </si>
  <si>
    <t>Kolondieba</t>
  </si>
  <si>
    <t>Koutiala</t>
  </si>
  <si>
    <t>Sikasso</t>
  </si>
  <si>
    <t>Yanfolila</t>
  </si>
  <si>
    <t>Yorosso</t>
  </si>
  <si>
    <t>Bafoulabe</t>
  </si>
  <si>
    <t>Diema</t>
  </si>
  <si>
    <t>Kayes</t>
  </si>
  <si>
    <t>Kenieba</t>
  </si>
  <si>
    <t>Kita</t>
  </si>
  <si>
    <t>Nioro</t>
  </si>
  <si>
    <t>Yelimane</t>
  </si>
  <si>
    <t>Baroueli</t>
  </si>
  <si>
    <t>Bla</t>
  </si>
  <si>
    <t>Macina</t>
  </si>
  <si>
    <t>Niono</t>
  </si>
  <si>
    <t>San</t>
  </si>
  <si>
    <t>Segou</t>
  </si>
  <si>
    <t>Tominian</t>
  </si>
  <si>
    <t>Banamba</t>
  </si>
  <si>
    <t>Dioila</t>
  </si>
  <si>
    <t>Kangaba</t>
  </si>
  <si>
    <t>Kati</t>
  </si>
  <si>
    <t>Kolokani</t>
  </si>
  <si>
    <t>Koulikoro</t>
  </si>
  <si>
    <t>Nara</t>
  </si>
  <si>
    <t>Bandiagara</t>
  </si>
  <si>
    <t>Bankass</t>
  </si>
  <si>
    <t>Djenne</t>
  </si>
  <si>
    <t>Douentza</t>
  </si>
  <si>
    <t>Mopti</t>
  </si>
  <si>
    <t>Koro</t>
  </si>
  <si>
    <t>Tenenkou</t>
  </si>
  <si>
    <t>Youwarou</t>
  </si>
  <si>
    <t>Dire</t>
  </si>
  <si>
    <t>Goundam</t>
  </si>
  <si>
    <t>Gourma-Rharous</t>
  </si>
  <si>
    <t>Niafunke</t>
  </si>
  <si>
    <t>Tombouctou</t>
  </si>
  <si>
    <t>Ansongo</t>
  </si>
  <si>
    <t>Bourem</t>
  </si>
  <si>
    <t>Gao</t>
  </si>
  <si>
    <t>Menaka</t>
  </si>
  <si>
    <t>Abeibara</t>
  </si>
  <si>
    <t>Kidal</t>
  </si>
  <si>
    <t>Tessalit</t>
  </si>
  <si>
    <t>Tin-Essako</t>
  </si>
  <si>
    <t>Commune III</t>
  </si>
  <si>
    <t>Commune II</t>
  </si>
  <si>
    <t>Commune IV</t>
  </si>
  <si>
    <t>Commune I</t>
  </si>
  <si>
    <t>Commune VI</t>
  </si>
  <si>
    <t>Commune V</t>
  </si>
  <si>
    <t>ESTIMATION POPULATIONS EN ISAN</t>
  </si>
  <si>
    <t>PERIODE COURANTE : OCTOBRE - DECEMBRE 2021</t>
  </si>
  <si>
    <t>PERIODE PROJETEE : JUIN - AOUT 2022</t>
  </si>
  <si>
    <t>PERIODE COURANTE</t>
  </si>
  <si>
    <t>PERIODE PROJETEE</t>
  </si>
  <si>
    <t>%tage H</t>
  </si>
  <si>
    <t>%tage F</t>
  </si>
  <si>
    <t>Pop H</t>
  </si>
  <si>
    <t>Pop F</t>
  </si>
  <si>
    <t>PDIs : sont déjà pris en compte dans la population totale analysée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</si>
</sst>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Maiandra GD"/>
      <family val="2"/>
    </font>
    <font>
      <b/>
      <sz val="10"/>
      <color theme="0"/>
      <name val="Maiandra GD"/>
      <family val="2"/>
    </font>
    <font>
      <b/>
      <sz val="10"/>
      <color rgb="FFFF0000"/>
      <name val="Maiandra GD"/>
      <family val="2"/>
    </font>
    <font>
      <sz val="10"/>
      <color theme="1"/>
      <name val="Maiandra GD"/>
      <family val="2"/>
    </font>
    <font>
      <sz val="10"/>
      <color theme="0"/>
      <name val="Maiandra GD"/>
      <family val="2"/>
    </font>
    <font>
      <sz val="10"/>
      <color rgb="FFFF0000"/>
      <name val="Maiandra GD"/>
      <family val="2"/>
    </font>
    <font>
      <sz val="10"/>
      <name val="Maiandra GD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Maiandra GD"/>
      <family val="2"/>
    </font>
    <font>
      <b/>
      <sz val="10"/>
      <name val="Maiandra GD"/>
      <family val="2"/>
    </font>
    <font>
      <b/>
      <sz val="14"/>
      <color rgb="FF0070C0"/>
      <name val="Calibri"/>
      <family val="2"/>
      <scheme val="minor"/>
    </font>
    <font>
      <b/>
      <sz val="8"/>
      <name val="Maiandra GD"/>
      <family val="2"/>
    </font>
    <font>
      <sz val="8"/>
      <name val="Maiandra GD"/>
      <family val="2"/>
    </font>
    <font>
      <b/>
      <i/>
      <sz val="10"/>
      <name val="Maiandra GD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DFACD"/>
        <bgColor indexed="64"/>
      </patternFill>
    </fill>
    <fill>
      <patternFill patternType="solid">
        <fgColor rgb="FFFAE61E"/>
        <bgColor indexed="64"/>
      </patternFill>
    </fill>
    <fill>
      <patternFill patternType="solid">
        <fgColor rgb="FFE678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rgb="FF000000"/>
      </patternFill>
    </fill>
  </fills>
  <borders count="33">
    <border>
      <left/>
      <right/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2D69B"/>
      </right>
      <top/>
      <bottom style="medium">
        <color rgb="FFC2D69B"/>
      </bottom>
      <diagonal/>
    </border>
    <border>
      <left/>
      <right style="dotted">
        <color rgb="FFC2D69B"/>
      </right>
      <top/>
      <bottom style="medium">
        <color rgb="FFC2D69B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medium">
        <color rgb="FFC2D69B"/>
      </right>
      <top/>
      <bottom style="medium">
        <color rgb="FFC2D69B"/>
      </bottom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rgb="FFC2D69B"/>
      </right>
      <top/>
      <bottom/>
      <diagonal/>
    </border>
    <border>
      <left/>
      <right style="medium">
        <color rgb="FFC2D69B"/>
      </right>
      <top/>
      <bottom/>
      <diagonal/>
    </border>
    <border>
      <left style="medium">
        <color theme="1" tint="4.9989318521683403E-2"/>
      </left>
      <right style="medium">
        <color rgb="FFC2D69B"/>
      </right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rgb="FFC2D69B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2D69B"/>
      </right>
      <top/>
      <bottom style="medium">
        <color rgb="FFC2D69B"/>
      </bottom>
      <diagonal/>
    </border>
    <border>
      <left/>
      <right style="medium">
        <color indexed="64"/>
      </right>
      <top/>
      <bottom style="medium">
        <color rgb="FFC2D69B"/>
      </bottom>
      <diagonal/>
    </border>
    <border>
      <left style="medium">
        <color indexed="64"/>
      </left>
      <right style="medium">
        <color rgb="FFC2D69B"/>
      </right>
      <top/>
      <bottom/>
      <diagonal/>
    </border>
    <border>
      <left style="medium">
        <color indexed="64"/>
      </left>
      <right style="medium">
        <color rgb="FFC2D69B"/>
      </right>
      <top style="medium">
        <color indexed="64"/>
      </top>
      <bottom style="medium">
        <color indexed="64"/>
      </bottom>
      <diagonal/>
    </border>
    <border>
      <left/>
      <right style="medium">
        <color rgb="FFC2D69B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rgb="FFC2D69B"/>
      </right>
      <top style="medium">
        <color theme="1" tint="4.9989318521683403E-2"/>
      </top>
      <bottom/>
      <diagonal/>
    </border>
    <border>
      <left/>
      <right style="medium">
        <color rgb="FFC2D69B"/>
      </right>
      <top style="medium">
        <color theme="1" tint="4.9989318521683403E-2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164" fontId="3" fillId="0" borderId="4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9" fontId="3" fillId="4" borderId="6" xfId="0" applyNumberFormat="1" applyFont="1" applyFill="1" applyBorder="1" applyAlignment="1">
      <alignment horizontal="center" vertical="center" wrapText="1"/>
    </xf>
    <xf numFmtId="9" fontId="4" fillId="5" borderId="6" xfId="0" applyNumberFormat="1" applyFont="1" applyFill="1" applyBorder="1" applyAlignment="1">
      <alignment horizontal="center" vertical="center" wrapText="1"/>
    </xf>
    <xf numFmtId="9" fontId="4" fillId="6" borderId="6" xfId="0" applyNumberFormat="1" applyFont="1" applyFill="1" applyBorder="1" applyAlignment="1">
      <alignment horizontal="center" vertical="center" wrapText="1"/>
    </xf>
    <xf numFmtId="9" fontId="4" fillId="7" borderId="7" xfId="0" applyNumberFormat="1" applyFont="1" applyFill="1" applyBorder="1" applyAlignment="1">
      <alignment horizontal="center" vertical="center" wrapText="1"/>
    </xf>
    <xf numFmtId="164" fontId="5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10" fontId="0" fillId="9" borderId="0" xfId="0" applyNumberFormat="1" applyFill="1"/>
    <xf numFmtId="10" fontId="0" fillId="10" borderId="0" xfId="0" applyNumberFormat="1" applyFill="1"/>
    <xf numFmtId="10" fontId="0" fillId="11" borderId="0" xfId="0" applyNumberFormat="1" applyFill="1"/>
    <xf numFmtId="10" fontId="0" fillId="12" borderId="0" xfId="0" applyNumberFormat="1" applyFill="1"/>
    <xf numFmtId="10" fontId="2" fillId="0" borderId="0" xfId="0" applyNumberFormat="1" applyFont="1"/>
    <xf numFmtId="164" fontId="3" fillId="0" borderId="18" xfId="1" applyFont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 wrapText="1"/>
    </xf>
    <xf numFmtId="164" fontId="5" fillId="0" borderId="19" xfId="1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3" fillId="3" borderId="24" xfId="0" applyNumberFormat="1" applyFont="1" applyFill="1" applyBorder="1" applyAlignment="1">
      <alignment vertical="center" wrapText="1"/>
    </xf>
    <xf numFmtId="3" fontId="3" fillId="4" borderId="24" xfId="0" applyNumberFormat="1" applyFont="1" applyFill="1" applyBorder="1" applyAlignment="1">
      <alignment vertical="center" wrapText="1"/>
    </xf>
    <xf numFmtId="3" fontId="4" fillId="5" borderId="24" xfId="0" applyNumberFormat="1" applyFont="1" applyFill="1" applyBorder="1" applyAlignment="1">
      <alignment vertical="center" wrapText="1"/>
    </xf>
    <xf numFmtId="3" fontId="4" fillId="6" borderId="24" xfId="0" applyNumberFormat="1" applyFont="1" applyFill="1" applyBorder="1" applyAlignment="1">
      <alignment vertical="center" wrapText="1"/>
    </xf>
    <xf numFmtId="3" fontId="4" fillId="7" borderId="24" xfId="0" applyNumberFormat="1" applyFont="1" applyFill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0" fontId="6" fillId="8" borderId="20" xfId="0" applyFont="1" applyFill="1" applyBorder="1" applyAlignment="1">
      <alignment vertical="center" wrapText="1"/>
    </xf>
    <xf numFmtId="166" fontId="6" fillId="3" borderId="6" xfId="0" applyNumberFormat="1" applyFont="1" applyFill="1" applyBorder="1" applyAlignment="1">
      <alignment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7" fillId="5" borderId="6" xfId="0" applyNumberFormat="1" applyFont="1" applyFill="1" applyBorder="1" applyAlignment="1">
      <alignment vertical="center" wrapText="1"/>
    </xf>
    <xf numFmtId="166" fontId="7" fillId="6" borderId="6" xfId="0" applyNumberFormat="1" applyFont="1" applyFill="1" applyBorder="1" applyAlignment="1">
      <alignment vertical="center" wrapText="1"/>
    </xf>
    <xf numFmtId="166" fontId="7" fillId="7" borderId="6" xfId="0" applyNumberFormat="1" applyFont="1" applyFill="1" applyBorder="1" applyAlignment="1">
      <alignment vertical="center" wrapText="1"/>
    </xf>
    <xf numFmtId="166" fontId="6" fillId="4" borderId="6" xfId="0" applyNumberFormat="1" applyFont="1" applyFill="1" applyBorder="1" applyAlignment="1">
      <alignment vertical="center" wrapText="1"/>
    </xf>
    <xf numFmtId="166" fontId="6" fillId="3" borderId="12" xfId="0" applyNumberFormat="1" applyFont="1" applyFill="1" applyBorder="1" applyAlignment="1">
      <alignment vertical="center" wrapText="1"/>
    </xf>
    <xf numFmtId="166" fontId="7" fillId="5" borderId="12" xfId="0" applyNumberFormat="1" applyFont="1" applyFill="1" applyBorder="1" applyAlignment="1">
      <alignment vertical="center" wrapText="1"/>
    </xf>
    <xf numFmtId="166" fontId="6" fillId="4" borderId="12" xfId="1" applyNumberFormat="1" applyFont="1" applyFill="1" applyBorder="1" applyAlignment="1">
      <alignment vertical="center" wrapText="1"/>
    </xf>
    <xf numFmtId="166" fontId="7" fillId="6" borderId="12" xfId="0" applyNumberFormat="1" applyFont="1" applyFill="1" applyBorder="1" applyAlignment="1">
      <alignment vertical="center" wrapText="1"/>
    </xf>
    <xf numFmtId="166" fontId="7" fillId="7" borderId="12" xfId="0" applyNumberFormat="1" applyFont="1" applyFill="1" applyBorder="1" applyAlignment="1">
      <alignment vertical="center" wrapText="1"/>
    </xf>
    <xf numFmtId="166" fontId="6" fillId="4" borderId="12" xfId="0" applyNumberFormat="1" applyFont="1" applyFill="1" applyBorder="1" applyAlignment="1">
      <alignment vertical="center" wrapText="1"/>
    </xf>
    <xf numFmtId="0" fontId="0" fillId="0" borderId="0" xfId="0"/>
    <xf numFmtId="164" fontId="3" fillId="0" borderId="5" xfId="1" applyFont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9" fontId="4" fillId="5" borderId="5" xfId="0" applyNumberFormat="1" applyFont="1" applyFill="1" applyBorder="1" applyAlignment="1">
      <alignment horizontal="center" vertical="center" wrapText="1"/>
    </xf>
    <xf numFmtId="9" fontId="4" fillId="6" borderId="5" xfId="0" applyNumberFormat="1" applyFont="1" applyFill="1" applyBorder="1" applyAlignment="1">
      <alignment horizontal="center" vertical="center" wrapText="1"/>
    </xf>
    <xf numFmtId="9" fontId="4" fillId="7" borderId="5" xfId="0" applyNumberFormat="1" applyFont="1" applyFill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0" fillId="0" borderId="5" xfId="0" applyBorder="1"/>
    <xf numFmtId="3" fontId="6" fillId="0" borderId="5" xfId="0" applyNumberFormat="1" applyFont="1" applyBorder="1" applyAlignment="1">
      <alignment vertical="center" wrapText="1"/>
    </xf>
    <xf numFmtId="166" fontId="6" fillId="3" borderId="5" xfId="0" applyNumberFormat="1" applyFont="1" applyFill="1" applyBorder="1" applyAlignment="1">
      <alignment vertical="center" wrapText="1"/>
    </xf>
    <xf numFmtId="166" fontId="6" fillId="4" borderId="5" xfId="1" applyNumberFormat="1" applyFont="1" applyFill="1" applyBorder="1" applyAlignment="1">
      <alignment vertical="center" wrapText="1"/>
    </xf>
    <xf numFmtId="166" fontId="7" fillId="5" borderId="5" xfId="0" applyNumberFormat="1" applyFont="1" applyFill="1" applyBorder="1" applyAlignment="1">
      <alignment vertical="center" wrapText="1"/>
    </xf>
    <xf numFmtId="166" fontId="7" fillId="6" borderId="5" xfId="0" applyNumberFormat="1" applyFont="1" applyFill="1" applyBorder="1" applyAlignment="1">
      <alignment vertical="center" wrapText="1"/>
    </xf>
    <xf numFmtId="166" fontId="7" fillId="7" borderId="5" xfId="0" applyNumberFormat="1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165" fontId="3" fillId="4" borderId="5" xfId="1" applyNumberFormat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center" wrapText="1"/>
    </xf>
    <xf numFmtId="3" fontId="4" fillId="6" borderId="5" xfId="0" applyNumberFormat="1" applyFont="1" applyFill="1" applyBorder="1" applyAlignment="1">
      <alignment vertical="center" wrapText="1"/>
    </xf>
    <xf numFmtId="3" fontId="4" fillId="7" borderId="5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0" fillId="0" borderId="26" xfId="0" applyBorder="1"/>
    <xf numFmtId="0" fontId="0" fillId="0" borderId="27" xfId="0" applyBorder="1"/>
    <xf numFmtId="0" fontId="6" fillId="0" borderId="6" xfId="0" applyFont="1" applyBorder="1" applyAlignment="1">
      <alignment vertical="center" wrapText="1"/>
    </xf>
    <xf numFmtId="164" fontId="3" fillId="0" borderId="0" xfId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4" fontId="5" fillId="0" borderId="28" xfId="1" applyFont="1" applyBorder="1" applyAlignment="1">
      <alignment horizontal="center" vertical="center" wrapText="1"/>
    </xf>
    <xf numFmtId="0" fontId="10" fillId="0" borderId="0" xfId="0" applyFont="1"/>
    <xf numFmtId="0" fontId="3" fillId="0" borderId="9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166" fontId="3" fillId="3" borderId="6" xfId="0" applyNumberFormat="1" applyFont="1" applyFill="1" applyBorder="1" applyAlignment="1">
      <alignment vertical="center" wrapText="1"/>
    </xf>
    <xf numFmtId="166" fontId="3" fillId="4" borderId="6" xfId="1" applyNumberFormat="1" applyFont="1" applyFill="1" applyBorder="1" applyAlignment="1">
      <alignment vertical="center" wrapText="1"/>
    </xf>
    <xf numFmtId="166" fontId="4" fillId="5" borderId="6" xfId="0" applyNumberFormat="1" applyFont="1" applyFill="1" applyBorder="1" applyAlignment="1">
      <alignment vertical="center" wrapText="1"/>
    </xf>
    <xf numFmtId="166" fontId="4" fillId="6" borderId="6" xfId="0" applyNumberFormat="1" applyFont="1" applyFill="1" applyBorder="1" applyAlignment="1">
      <alignment vertical="center" wrapText="1"/>
    </xf>
    <xf numFmtId="166" fontId="4" fillId="7" borderId="6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11" fillId="3" borderId="14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0" xfId="0" applyFont="1"/>
    <xf numFmtId="0" fontId="10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64" fontId="12" fillId="0" borderId="0" xfId="1" applyFont="1" applyBorder="1" applyAlignment="1">
      <alignment horizontal="center" vertical="center" wrapText="1"/>
    </xf>
    <xf numFmtId="3" fontId="12" fillId="13" borderId="0" xfId="0" applyNumberFormat="1" applyFont="1" applyFill="1" applyBorder="1" applyAlignment="1">
      <alignment vertical="center" wrapText="1"/>
    </xf>
    <xf numFmtId="164" fontId="14" fillId="0" borderId="0" xfId="1" applyFont="1" applyBorder="1" applyAlignment="1">
      <alignment horizontal="center" vertical="center" wrapText="1"/>
    </xf>
    <xf numFmtId="3" fontId="14" fillId="13" borderId="0" xfId="0" applyNumberFormat="1" applyFont="1" applyFill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vertical="center" wrapText="1"/>
    </xf>
    <xf numFmtId="3" fontId="16" fillId="13" borderId="0" xfId="0" applyNumberFormat="1" applyFont="1" applyFill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164" fontId="17" fillId="0" borderId="0" xfId="0" applyNumberFormat="1" applyFont="1"/>
    <xf numFmtId="3" fontId="17" fillId="13" borderId="0" xfId="0" applyNumberFormat="1" applyFont="1" applyFill="1"/>
    <xf numFmtId="2" fontId="17" fillId="0" borderId="0" xfId="0" applyNumberFormat="1" applyFont="1"/>
    <xf numFmtId="164" fontId="18" fillId="0" borderId="0" xfId="0" applyNumberFormat="1" applyFont="1"/>
    <xf numFmtId="3" fontId="18" fillId="13" borderId="0" xfId="0" applyNumberFormat="1" applyFont="1" applyFill="1"/>
    <xf numFmtId="3" fontId="18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3" fontId="0" fillId="0" borderId="0" xfId="0" applyNumberFormat="1"/>
    <xf numFmtId="0" fontId="19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20" fillId="14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3" fontId="3" fillId="3" borderId="32" xfId="0" applyNumberFormat="1" applyFont="1" applyFill="1" applyBorder="1" applyAlignment="1">
      <alignment vertical="center" wrapText="1"/>
    </xf>
    <xf numFmtId="165" fontId="3" fillId="4" borderId="32" xfId="1" applyNumberFormat="1" applyFont="1" applyFill="1" applyBorder="1" applyAlignment="1">
      <alignment vertical="center" wrapText="1"/>
    </xf>
    <xf numFmtId="3" fontId="4" fillId="5" borderId="32" xfId="0" applyNumberFormat="1" applyFont="1" applyFill="1" applyBorder="1" applyAlignment="1">
      <alignment vertical="center" wrapText="1"/>
    </xf>
    <xf numFmtId="3" fontId="4" fillId="6" borderId="32" xfId="0" applyNumberFormat="1" applyFont="1" applyFill="1" applyBorder="1" applyAlignment="1">
      <alignment vertical="center" wrapText="1"/>
    </xf>
    <xf numFmtId="3" fontId="4" fillId="7" borderId="32" xfId="0" applyNumberFormat="1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10" fontId="0" fillId="0" borderId="0" xfId="0" applyNumberFormat="1" applyFill="1" applyBorder="1"/>
    <xf numFmtId="10" fontId="2" fillId="0" borderId="0" xfId="0" applyNumberFormat="1" applyFont="1" applyFill="1" applyBorder="1"/>
    <xf numFmtId="166" fontId="0" fillId="0" borderId="0" xfId="1" applyNumberFormat="1" applyFont="1"/>
  </cellXfs>
  <cellStyles count="18">
    <cellStyle name="Milliers" xfId="1" builtinId="3"/>
    <cellStyle name="Milliers 2" xfId="2" xr:uid="{00000000-0005-0000-0000-000001000000}"/>
    <cellStyle name="Milliers 3" xfId="17" xr:uid="{00000000-0005-0000-0000-000002000000}"/>
    <cellStyle name="Normal" xfId="0" builtinId="0"/>
    <cellStyle name="style1636115546624" xfId="9" xr:uid="{00000000-0005-0000-0000-000004000000}"/>
    <cellStyle name="style1636115546655" xfId="10" xr:uid="{00000000-0005-0000-0000-000005000000}"/>
    <cellStyle name="style1636115546687" xfId="11" xr:uid="{00000000-0005-0000-0000-000006000000}"/>
    <cellStyle name="style1636115546709" xfId="12" xr:uid="{00000000-0005-0000-0000-000007000000}"/>
    <cellStyle name="style1636115546740" xfId="3" xr:uid="{00000000-0005-0000-0000-000008000000}"/>
    <cellStyle name="style1636115546787" xfId="4" xr:uid="{00000000-0005-0000-0000-000009000000}"/>
    <cellStyle name="style1636115546825" xfId="5" xr:uid="{00000000-0005-0000-0000-00000A000000}"/>
    <cellStyle name="style1636115546856" xfId="6" xr:uid="{00000000-0005-0000-0000-00000B000000}"/>
    <cellStyle name="style1636115546903" xfId="8" xr:uid="{00000000-0005-0000-0000-00000C000000}"/>
    <cellStyle name="style1636115546925" xfId="7" xr:uid="{00000000-0005-0000-0000-00000D000000}"/>
    <cellStyle name="style1636115547057" xfId="13" xr:uid="{00000000-0005-0000-0000-00000E000000}"/>
    <cellStyle name="style1636115547088" xfId="14" xr:uid="{00000000-0005-0000-0000-00000F000000}"/>
    <cellStyle name="style1636115547126" xfId="15" xr:uid="{00000000-0005-0000-0000-000010000000}"/>
    <cellStyle name="style1636115547157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57"/>
  <sheetViews>
    <sheetView tabSelected="1" topLeftCell="A31" workbookViewId="0">
      <selection activeCell="H47" sqref="H47"/>
    </sheetView>
  </sheetViews>
  <sheetFormatPr baseColWidth="10" defaultRowHeight="14.4" x14ac:dyDescent="0.3"/>
  <cols>
    <col min="1" max="1" width="17.88671875" customWidth="1"/>
    <col min="2" max="8" width="13.5546875" customWidth="1"/>
    <col min="14" max="14" width="17.88671875" customWidth="1"/>
  </cols>
  <sheetData>
    <row r="3" spans="1:13" ht="18.600000000000001" thickBot="1" x14ac:dyDescent="0.4">
      <c r="A3" s="94" t="s">
        <v>90</v>
      </c>
    </row>
    <row r="4" spans="1:13" x14ac:dyDescent="0.3">
      <c r="A4" s="113" t="s">
        <v>21</v>
      </c>
      <c r="B4" s="114"/>
      <c r="C4" s="114"/>
      <c r="D4" s="114"/>
      <c r="E4" s="114"/>
      <c r="F4" s="114"/>
      <c r="G4" s="114"/>
      <c r="H4" s="115"/>
    </row>
    <row r="5" spans="1:13" ht="40.200000000000003" thickBot="1" x14ac:dyDescent="0.35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1:13" ht="15" thickBot="1" x14ac:dyDescent="0.35">
      <c r="A6" s="9" t="s">
        <v>8</v>
      </c>
      <c r="B6" s="10">
        <v>2977293.8919602497</v>
      </c>
      <c r="C6" s="36">
        <v>2509900.9473540569</v>
      </c>
      <c r="D6" s="37">
        <v>377968.24474711769</v>
      </c>
      <c r="E6" s="38">
        <v>89424.699859075103</v>
      </c>
      <c r="F6" s="39">
        <v>0</v>
      </c>
      <c r="G6" s="40">
        <v>0</v>
      </c>
      <c r="H6" s="11">
        <f>E6+F6+G6</f>
        <v>89424.699859075103</v>
      </c>
    </row>
    <row r="7" spans="1:13" ht="15" customHeight="1" thickBot="1" x14ac:dyDescent="0.35">
      <c r="A7" s="9" t="s">
        <v>9</v>
      </c>
      <c r="B7" s="10">
        <v>3617211.6251473115</v>
      </c>
      <c r="C7" s="36">
        <v>3164821.1061831526</v>
      </c>
      <c r="D7" s="37">
        <v>401532.35696898372</v>
      </c>
      <c r="E7" s="38">
        <v>50858.161995175455</v>
      </c>
      <c r="F7" s="39">
        <v>0</v>
      </c>
      <c r="G7" s="40">
        <v>0</v>
      </c>
      <c r="H7" s="11">
        <f t="shared" ref="H7:H14" si="0">E7+F7+G7</f>
        <v>50858.161995175455</v>
      </c>
    </row>
    <row r="8" spans="1:13" ht="15" thickBot="1" x14ac:dyDescent="0.35">
      <c r="A8" s="34" t="s">
        <v>10</v>
      </c>
      <c r="B8" s="10">
        <v>3947362.3001721003</v>
      </c>
      <c r="C8" s="36">
        <v>3508511.7954662507</v>
      </c>
      <c r="D8" s="37">
        <v>404216.695171748</v>
      </c>
      <c r="E8" s="38">
        <v>34633.809534101616</v>
      </c>
      <c r="F8" s="39">
        <v>0</v>
      </c>
      <c r="G8" s="40">
        <v>0</v>
      </c>
      <c r="H8" s="11">
        <f t="shared" si="0"/>
        <v>34633.809534101616</v>
      </c>
    </row>
    <row r="9" spans="1:13" ht="15" thickBot="1" x14ac:dyDescent="0.35">
      <c r="A9" s="9" t="s">
        <v>11</v>
      </c>
      <c r="B9" s="10">
        <v>3492124.9483299972</v>
      </c>
      <c r="C9" s="36">
        <v>2703503.7559880461</v>
      </c>
      <c r="D9" s="37">
        <v>617732.07398450328</v>
      </c>
      <c r="E9" s="38">
        <v>165440.07835744819</v>
      </c>
      <c r="F9" s="39">
        <v>5449.04</v>
      </c>
      <c r="G9" s="40">
        <v>0</v>
      </c>
      <c r="H9" s="11">
        <f t="shared" si="0"/>
        <v>170889.1183574482</v>
      </c>
    </row>
    <row r="10" spans="1:13" ht="15" thickBot="1" x14ac:dyDescent="0.35">
      <c r="A10" s="9" t="s">
        <v>12</v>
      </c>
      <c r="B10" s="10">
        <v>3040904</v>
      </c>
      <c r="C10" s="36">
        <v>1591635.33</v>
      </c>
      <c r="D10" s="37">
        <v>892738.08999999985</v>
      </c>
      <c r="E10" s="38">
        <v>519699.28</v>
      </c>
      <c r="F10" s="39">
        <v>36831.300000000003</v>
      </c>
      <c r="G10" s="40">
        <v>0</v>
      </c>
      <c r="H10" s="11">
        <f t="shared" si="0"/>
        <v>556530.58000000007</v>
      </c>
    </row>
    <row r="11" spans="1:13" ht="15" customHeight="1" thickBot="1" x14ac:dyDescent="0.35">
      <c r="A11" s="9" t="s">
        <v>13</v>
      </c>
      <c r="B11" s="10">
        <v>947365</v>
      </c>
      <c r="C11" s="36">
        <v>622701.66</v>
      </c>
      <c r="D11" s="37">
        <v>232857.37999999998</v>
      </c>
      <c r="E11" s="38">
        <v>91805.96</v>
      </c>
      <c r="F11" s="39">
        <v>0</v>
      </c>
      <c r="G11" s="40">
        <v>0</v>
      </c>
      <c r="H11" s="11">
        <f t="shared" si="0"/>
        <v>91805.96</v>
      </c>
    </row>
    <row r="12" spans="1:13" ht="15" customHeight="1" thickBot="1" x14ac:dyDescent="0.35">
      <c r="A12" s="9" t="s">
        <v>14</v>
      </c>
      <c r="B12" s="10">
        <v>60378</v>
      </c>
      <c r="C12" s="36">
        <v>50113.740000000005</v>
      </c>
      <c r="D12" s="37">
        <v>9056.6999999999989</v>
      </c>
      <c r="E12" s="38">
        <v>1207.56</v>
      </c>
      <c r="F12" s="39">
        <v>0</v>
      </c>
      <c r="G12" s="40">
        <v>0</v>
      </c>
      <c r="H12" s="11">
        <f t="shared" si="0"/>
        <v>1207.56</v>
      </c>
    </row>
    <row r="13" spans="1:13" ht="15" thickBot="1" x14ac:dyDescent="0.35">
      <c r="A13" s="9" t="s">
        <v>15</v>
      </c>
      <c r="B13" s="10">
        <v>809485</v>
      </c>
      <c r="C13" s="36">
        <v>453227.29999999993</v>
      </c>
      <c r="D13" s="37">
        <v>219993.17</v>
      </c>
      <c r="E13" s="38">
        <v>131385.03</v>
      </c>
      <c r="F13" s="39">
        <v>4879.5</v>
      </c>
      <c r="G13" s="40">
        <v>0</v>
      </c>
      <c r="H13" s="11">
        <f t="shared" si="0"/>
        <v>136264.53</v>
      </c>
    </row>
    <row r="14" spans="1:13" ht="15" thickBot="1" x14ac:dyDescent="0.35">
      <c r="A14" s="9" t="s">
        <v>16</v>
      </c>
      <c r="B14" s="10">
        <v>101161.98539149715</v>
      </c>
      <c r="C14" s="36">
        <v>82439.351565212259</v>
      </c>
      <c r="D14" s="37">
        <v>13497.391586583815</v>
      </c>
      <c r="E14" s="38">
        <v>5225.2422397010814</v>
      </c>
      <c r="F14" s="39">
        <v>0</v>
      </c>
      <c r="G14" s="40">
        <v>0</v>
      </c>
      <c r="H14" s="11">
        <f t="shared" si="0"/>
        <v>5225.2422397010814</v>
      </c>
    </row>
    <row r="15" spans="1:13" ht="15" thickBot="1" x14ac:dyDescent="0.35">
      <c r="A15" s="12" t="s">
        <v>17</v>
      </c>
      <c r="B15" s="13">
        <v>2703627.1466720048</v>
      </c>
      <c r="C15" s="42">
        <v>2359971.7617117604</v>
      </c>
      <c r="D15" s="44">
        <v>318968.28464137984</v>
      </c>
      <c r="E15" s="43">
        <v>24687.100318864868</v>
      </c>
      <c r="F15" s="45">
        <v>0</v>
      </c>
      <c r="G15" s="46">
        <v>0</v>
      </c>
      <c r="H15" s="11">
        <f>E15+F15+G15</f>
        <v>24687.100318864868</v>
      </c>
    </row>
    <row r="16" spans="1:13" x14ac:dyDescent="0.3">
      <c r="A16" s="134" t="s">
        <v>18</v>
      </c>
      <c r="B16" s="135">
        <f t="shared" ref="B16:H16" si="1">SUM(B6:B15)</f>
        <v>21696913.89767316</v>
      </c>
      <c r="C16" s="136">
        <f t="shared" si="1"/>
        <v>17046826.748268481</v>
      </c>
      <c r="D16" s="137">
        <f t="shared" si="1"/>
        <v>3488560.3871003166</v>
      </c>
      <c r="E16" s="138">
        <f t="shared" si="1"/>
        <v>1114366.9223043665</v>
      </c>
      <c r="F16" s="139">
        <f>SUM(F6:F15)</f>
        <v>47159.840000000004</v>
      </c>
      <c r="G16" s="140">
        <f t="shared" si="1"/>
        <v>0</v>
      </c>
      <c r="H16" s="141">
        <f t="shared" si="1"/>
        <v>1161526.7623043666</v>
      </c>
      <c r="I16" s="14">
        <f>D16/B16</f>
        <v>0.16078601793568623</v>
      </c>
      <c r="J16" s="15">
        <f>E16/B16</f>
        <v>5.1360618729462459E-2</v>
      </c>
      <c r="K16" s="16">
        <f>F16/B16</f>
        <v>2.1735736345922249E-3</v>
      </c>
      <c r="L16" s="17">
        <f>G16/B16</f>
        <v>0</v>
      </c>
      <c r="M16" s="18">
        <f>H16/B16</f>
        <v>5.353419236405469E-2</v>
      </c>
    </row>
    <row r="17" spans="1:21" s="126" customFormat="1" x14ac:dyDescent="0.3">
      <c r="A17" s="129"/>
      <c r="B17" s="130"/>
      <c r="C17" s="130"/>
      <c r="D17" s="131"/>
      <c r="E17" s="132"/>
      <c r="F17" s="132"/>
      <c r="G17" s="132"/>
      <c r="H17" s="133"/>
      <c r="I17" s="142"/>
      <c r="J17" s="142"/>
      <c r="K17" s="142"/>
      <c r="L17" s="142"/>
      <c r="M17" s="143"/>
    </row>
    <row r="19" spans="1:21" ht="18" x14ac:dyDescent="0.3">
      <c r="A19" s="128" t="s">
        <v>96</v>
      </c>
      <c r="B19" s="128"/>
      <c r="C19" s="128"/>
      <c r="D19" s="128"/>
      <c r="E19" s="128"/>
      <c r="F19" s="128"/>
      <c r="G19" s="128"/>
    </row>
    <row r="20" spans="1:21" x14ac:dyDescent="0.3">
      <c r="A20" s="119" t="s">
        <v>23</v>
      </c>
      <c r="B20" s="119"/>
      <c r="C20" s="119"/>
      <c r="D20" s="119"/>
      <c r="E20" s="119"/>
      <c r="F20" s="119"/>
      <c r="G20" s="119"/>
      <c r="H20" s="119"/>
    </row>
    <row r="21" spans="1:21" ht="40.200000000000003" thickBot="1" x14ac:dyDescent="0.35">
      <c r="A21" s="49" t="s">
        <v>0</v>
      </c>
      <c r="B21" s="2" t="s">
        <v>1</v>
      </c>
      <c r="C21" s="50" t="s">
        <v>2</v>
      </c>
      <c r="D21" s="51" t="s">
        <v>3</v>
      </c>
      <c r="E21" s="52" t="s">
        <v>4</v>
      </c>
      <c r="F21" s="53" t="s">
        <v>5</v>
      </c>
      <c r="G21" s="54" t="s">
        <v>6</v>
      </c>
      <c r="H21" s="55" t="s">
        <v>7</v>
      </c>
    </row>
    <row r="22" spans="1:21" ht="15" thickBot="1" x14ac:dyDescent="0.35">
      <c r="A22" s="56" t="s">
        <v>24</v>
      </c>
      <c r="B22" s="57">
        <v>54885</v>
      </c>
      <c r="C22" s="58">
        <v>12074.700000000004</v>
      </c>
      <c r="D22" s="59">
        <v>21954</v>
      </c>
      <c r="E22" s="60">
        <v>16465.5</v>
      </c>
      <c r="F22" s="61">
        <v>4390.8</v>
      </c>
      <c r="G22" s="62">
        <v>0</v>
      </c>
      <c r="H22" s="63">
        <f t="shared" ref="H22:H27" si="2">E22+F22+G22</f>
        <v>20856.3</v>
      </c>
      <c r="K22" s="72"/>
      <c r="N22" s="124"/>
      <c r="O22" s="125"/>
      <c r="P22" s="126"/>
      <c r="Q22" s="126"/>
      <c r="R22" s="126"/>
      <c r="S22" s="126"/>
      <c r="T22" s="126"/>
      <c r="U22" s="126"/>
    </row>
    <row r="23" spans="1:21" x14ac:dyDescent="0.3">
      <c r="A23" s="56" t="s">
        <v>25</v>
      </c>
      <c r="B23" s="57">
        <v>159027</v>
      </c>
      <c r="C23" s="58">
        <v>73152.42</v>
      </c>
      <c r="D23" s="59">
        <v>57249.72</v>
      </c>
      <c r="E23" s="60">
        <v>28624.86</v>
      </c>
      <c r="F23" s="61">
        <v>0</v>
      </c>
      <c r="G23" s="62">
        <v>0</v>
      </c>
      <c r="H23" s="63">
        <f t="shared" si="2"/>
        <v>28624.86</v>
      </c>
      <c r="N23" s="124"/>
      <c r="O23" s="125"/>
      <c r="P23" s="126"/>
      <c r="Q23" s="126"/>
      <c r="R23" s="126"/>
      <c r="S23" s="126"/>
      <c r="T23" s="126"/>
      <c r="U23" s="126"/>
    </row>
    <row r="24" spans="1:21" x14ac:dyDescent="0.3">
      <c r="A24" s="56" t="s">
        <v>26</v>
      </c>
      <c r="B24" s="57">
        <v>54382</v>
      </c>
      <c r="C24" s="58">
        <v>26647.18</v>
      </c>
      <c r="D24" s="59">
        <v>16314.599999999999</v>
      </c>
      <c r="E24" s="60">
        <v>8157.2999999999993</v>
      </c>
      <c r="F24" s="61">
        <v>3262.92</v>
      </c>
      <c r="G24" s="62">
        <v>0</v>
      </c>
      <c r="H24" s="63">
        <f t="shared" si="2"/>
        <v>11420.22</v>
      </c>
      <c r="N24" s="124"/>
      <c r="O24" s="125"/>
      <c r="P24" s="126"/>
      <c r="Q24" s="126"/>
      <c r="R24" s="126"/>
      <c r="S24" s="126"/>
      <c r="T24" s="126"/>
      <c r="U24" s="126"/>
    </row>
    <row r="25" spans="1:21" x14ac:dyDescent="0.3">
      <c r="A25" s="56" t="s">
        <v>27</v>
      </c>
      <c r="B25" s="57">
        <v>97859</v>
      </c>
      <c r="C25" s="58">
        <v>42079.37</v>
      </c>
      <c r="D25" s="59">
        <v>34250.65</v>
      </c>
      <c r="E25" s="60">
        <v>21528.98</v>
      </c>
      <c r="F25" s="61">
        <v>0</v>
      </c>
      <c r="G25" s="62">
        <v>0</v>
      </c>
      <c r="H25" s="63">
        <f t="shared" si="2"/>
        <v>21528.98</v>
      </c>
      <c r="N25" s="124"/>
      <c r="O25" s="125"/>
      <c r="P25" s="126"/>
      <c r="Q25" s="126"/>
      <c r="R25" s="126"/>
      <c r="S25" s="126"/>
      <c r="T25" s="126"/>
      <c r="U25" s="126"/>
    </row>
    <row r="26" spans="1:21" x14ac:dyDescent="0.3">
      <c r="A26" s="56" t="s">
        <v>28</v>
      </c>
      <c r="B26" s="57">
        <v>12995</v>
      </c>
      <c r="C26" s="58">
        <v>2469.0500000000006</v>
      </c>
      <c r="D26" s="59">
        <v>4548.25</v>
      </c>
      <c r="E26" s="60">
        <v>3248.75</v>
      </c>
      <c r="F26" s="61">
        <v>2728.95</v>
      </c>
      <c r="G26" s="62">
        <v>0</v>
      </c>
      <c r="H26" s="63">
        <f t="shared" si="2"/>
        <v>5977.7</v>
      </c>
      <c r="N26" s="124"/>
      <c r="O26" s="125"/>
      <c r="P26" s="126"/>
      <c r="Q26" s="126"/>
      <c r="R26" s="126"/>
      <c r="S26" s="126"/>
      <c r="T26" s="126"/>
      <c r="U26" s="126"/>
    </row>
    <row r="27" spans="1:21" x14ac:dyDescent="0.3">
      <c r="A27" s="56" t="s">
        <v>29</v>
      </c>
      <c r="B27" s="57">
        <v>10832</v>
      </c>
      <c r="C27" s="58">
        <v>3899.52</v>
      </c>
      <c r="D27" s="59">
        <v>4982.72</v>
      </c>
      <c r="E27" s="60">
        <v>1949.76</v>
      </c>
      <c r="F27" s="61">
        <v>0</v>
      </c>
      <c r="G27" s="62">
        <v>0</v>
      </c>
      <c r="H27" s="63">
        <f t="shared" si="2"/>
        <v>1949.76</v>
      </c>
      <c r="N27" s="124"/>
      <c r="O27" s="125"/>
      <c r="P27" s="126"/>
      <c r="Q27" s="126"/>
      <c r="R27" s="126"/>
      <c r="S27" s="126"/>
      <c r="T27" s="126"/>
      <c r="U27" s="126"/>
    </row>
    <row r="28" spans="1:21" x14ac:dyDescent="0.3">
      <c r="A28" s="64" t="s">
        <v>18</v>
      </c>
      <c r="B28" s="65">
        <f t="shared" ref="B28:H28" si="3">SUM(B22:B27)</f>
        <v>389980</v>
      </c>
      <c r="C28" s="66">
        <f t="shared" si="3"/>
        <v>160322.23999999996</v>
      </c>
      <c r="D28" s="67">
        <f t="shared" si="3"/>
        <v>139299.94</v>
      </c>
      <c r="E28" s="68">
        <f t="shared" si="3"/>
        <v>79975.149999999994</v>
      </c>
      <c r="F28" s="69">
        <f t="shared" si="3"/>
        <v>10382.67</v>
      </c>
      <c r="G28" s="70">
        <f t="shared" si="3"/>
        <v>0</v>
      </c>
      <c r="H28" s="71">
        <f t="shared" si="3"/>
        <v>90357.819999999992</v>
      </c>
      <c r="I28" s="14">
        <f>D28/D16</f>
        <v>3.9930494113013131E-2</v>
      </c>
      <c r="J28" s="15">
        <f>E28/E16</f>
        <v>7.1767340181474279E-2</v>
      </c>
      <c r="K28" s="16">
        <f>F28/F16</f>
        <v>0.22015914388174343</v>
      </c>
      <c r="L28" s="17">
        <f>G28/B28</f>
        <v>0</v>
      </c>
      <c r="M28" s="18">
        <f>H28/H16</f>
        <v>7.7792284200785919E-2</v>
      </c>
      <c r="N28" s="126"/>
      <c r="O28" s="127"/>
      <c r="P28" s="126"/>
      <c r="Q28" s="126"/>
      <c r="R28" s="126"/>
      <c r="S28" s="126"/>
      <c r="T28" s="126"/>
      <c r="U28" s="126"/>
    </row>
    <row r="32" spans="1:21" ht="18.600000000000001" thickBot="1" x14ac:dyDescent="0.4">
      <c r="A32" s="94" t="s">
        <v>91</v>
      </c>
    </row>
    <row r="33" spans="1:13" x14ac:dyDescent="0.3">
      <c r="A33" s="116" t="s">
        <v>22</v>
      </c>
      <c r="B33" s="117"/>
      <c r="C33" s="117"/>
      <c r="D33" s="117"/>
      <c r="E33" s="117"/>
      <c r="F33" s="117"/>
      <c r="G33" s="117"/>
      <c r="H33" s="118"/>
    </row>
    <row r="34" spans="1:13" ht="40.200000000000003" thickBot="1" x14ac:dyDescent="0.35">
      <c r="A34" s="19" t="s">
        <v>0</v>
      </c>
      <c r="B34" s="2" t="s">
        <v>1</v>
      </c>
      <c r="C34" s="3" t="s">
        <v>2</v>
      </c>
      <c r="D34" s="4" t="s">
        <v>3</v>
      </c>
      <c r="E34" s="20" t="s">
        <v>4</v>
      </c>
      <c r="F34" s="6" t="s">
        <v>5</v>
      </c>
      <c r="G34" s="7" t="s">
        <v>6</v>
      </c>
      <c r="H34" s="21" t="s">
        <v>7</v>
      </c>
      <c r="I34" t="s">
        <v>19</v>
      </c>
    </row>
    <row r="35" spans="1:13" ht="15" thickBot="1" x14ac:dyDescent="0.35">
      <c r="A35" s="22" t="s">
        <v>8</v>
      </c>
      <c r="B35" s="10">
        <v>2977293.8919602497</v>
      </c>
      <c r="C35" s="36">
        <v>2250096.0919884476</v>
      </c>
      <c r="D35" s="41">
        <v>556852.15727834532</v>
      </c>
      <c r="E35" s="38">
        <v>170345.64269345719</v>
      </c>
      <c r="F35" s="39">
        <v>0</v>
      </c>
      <c r="G35" s="40">
        <v>0</v>
      </c>
      <c r="H35" s="23">
        <f>E35+F35+G35</f>
        <v>170345.64269345719</v>
      </c>
    </row>
    <row r="36" spans="1:13" ht="15" customHeight="1" thickBot="1" x14ac:dyDescent="0.35">
      <c r="A36" s="22" t="s">
        <v>9</v>
      </c>
      <c r="B36" s="10">
        <v>3617211.6251473115</v>
      </c>
      <c r="C36" s="36">
        <v>2966800.2345554223</v>
      </c>
      <c r="D36" s="41">
        <v>556155.85268737539</v>
      </c>
      <c r="E36" s="38">
        <v>94255.537904513825</v>
      </c>
      <c r="F36" s="39">
        <v>0</v>
      </c>
      <c r="G36" s="40">
        <v>0</v>
      </c>
      <c r="H36" s="23">
        <f t="shared" ref="H36:H44" si="4">E36+F36+G36</f>
        <v>94255.537904513825</v>
      </c>
    </row>
    <row r="37" spans="1:13" ht="15" thickBot="1" x14ac:dyDescent="0.35">
      <c r="A37" s="35" t="s">
        <v>10</v>
      </c>
      <c r="B37" s="10">
        <v>3947362.3001721003</v>
      </c>
      <c r="C37" s="36">
        <v>3352296.9618754727</v>
      </c>
      <c r="D37" s="41">
        <v>494992.66649463301</v>
      </c>
      <c r="E37" s="38">
        <v>100072.67180199384</v>
      </c>
      <c r="F37" s="39">
        <v>0</v>
      </c>
      <c r="G37" s="40">
        <v>0</v>
      </c>
      <c r="H37" s="23">
        <f t="shared" si="4"/>
        <v>100072.67180199384</v>
      </c>
    </row>
    <row r="38" spans="1:13" ht="15" thickBot="1" x14ac:dyDescent="0.35">
      <c r="A38" s="22" t="s">
        <v>11</v>
      </c>
      <c r="B38" s="10">
        <v>3492124.9483299972</v>
      </c>
      <c r="C38" s="36">
        <v>2494363.7626649318</v>
      </c>
      <c r="D38" s="41">
        <v>748522.22721516527</v>
      </c>
      <c r="E38" s="38">
        <v>238340.87844989993</v>
      </c>
      <c r="F38" s="39">
        <v>10898.08</v>
      </c>
      <c r="G38" s="40">
        <v>0</v>
      </c>
      <c r="H38" s="23">
        <f t="shared" si="4"/>
        <v>249238.95844989992</v>
      </c>
    </row>
    <row r="39" spans="1:13" ht="15" thickBot="1" x14ac:dyDescent="0.35">
      <c r="A39" s="22" t="s">
        <v>12</v>
      </c>
      <c r="B39" s="10">
        <v>3040904</v>
      </c>
      <c r="C39" s="36">
        <v>1129263.78</v>
      </c>
      <c r="D39" s="41">
        <v>1086387.56</v>
      </c>
      <c r="E39" s="38">
        <v>701533.99000000011</v>
      </c>
      <c r="F39" s="39">
        <v>123718.67</v>
      </c>
      <c r="G39" s="40">
        <v>0</v>
      </c>
      <c r="H39" s="23">
        <f t="shared" si="4"/>
        <v>825252.66000000015</v>
      </c>
    </row>
    <row r="40" spans="1:13" ht="15" customHeight="1" thickBot="1" x14ac:dyDescent="0.35">
      <c r="A40" s="9" t="s">
        <v>20</v>
      </c>
      <c r="B40" s="10">
        <v>947365</v>
      </c>
      <c r="C40" s="36">
        <v>503706.16000000003</v>
      </c>
      <c r="D40" s="41">
        <v>303554.26</v>
      </c>
      <c r="E40" s="38">
        <v>131813.68</v>
      </c>
      <c r="F40" s="39">
        <v>8290.9</v>
      </c>
      <c r="G40" s="40">
        <v>0</v>
      </c>
      <c r="H40" s="23">
        <f t="shared" si="4"/>
        <v>140104.57999999999</v>
      </c>
    </row>
    <row r="41" spans="1:13" ht="15" customHeight="1" thickBot="1" x14ac:dyDescent="0.35">
      <c r="A41" s="24" t="s">
        <v>14</v>
      </c>
      <c r="B41" s="10">
        <v>60378</v>
      </c>
      <c r="C41" s="36">
        <v>48906.18</v>
      </c>
      <c r="D41" s="41">
        <v>9660.48</v>
      </c>
      <c r="E41" s="38">
        <v>1811.34</v>
      </c>
      <c r="F41" s="39">
        <v>0</v>
      </c>
      <c r="G41" s="40">
        <v>0</v>
      </c>
      <c r="H41" s="23">
        <f t="shared" si="4"/>
        <v>1811.34</v>
      </c>
    </row>
    <row r="42" spans="1:13" ht="15" thickBot="1" x14ac:dyDescent="0.35">
      <c r="A42" s="22" t="s">
        <v>15</v>
      </c>
      <c r="B42" s="10">
        <v>809485</v>
      </c>
      <c r="C42" s="36">
        <v>327806.48</v>
      </c>
      <c r="D42" s="41">
        <v>260825.32</v>
      </c>
      <c r="E42" s="38">
        <v>207200.7</v>
      </c>
      <c r="F42" s="39">
        <v>13652.5</v>
      </c>
      <c r="G42" s="40">
        <v>0</v>
      </c>
      <c r="H42" s="23">
        <f t="shared" si="4"/>
        <v>220853.2</v>
      </c>
    </row>
    <row r="43" spans="1:13" ht="15" thickBot="1" x14ac:dyDescent="0.35">
      <c r="A43" s="22" t="s">
        <v>16</v>
      </c>
      <c r="B43" s="10">
        <v>101161.98539149715</v>
      </c>
      <c r="C43" s="36">
        <v>71230.231677386386</v>
      </c>
      <c r="D43" s="41">
        <v>21658.270917200767</v>
      </c>
      <c r="E43" s="38">
        <v>8273.4827969099952</v>
      </c>
      <c r="F43" s="39">
        <v>0</v>
      </c>
      <c r="G43" s="40">
        <v>0</v>
      </c>
      <c r="H43" s="23">
        <f t="shared" si="4"/>
        <v>8273.4827969099952</v>
      </c>
    </row>
    <row r="44" spans="1:13" ht="15" thickBot="1" x14ac:dyDescent="0.35">
      <c r="A44" s="25" t="s">
        <v>17</v>
      </c>
      <c r="B44" s="13">
        <v>2703627.1466720048</v>
      </c>
      <c r="C44" s="42">
        <v>2300272.0920295999</v>
      </c>
      <c r="D44" s="47">
        <v>372496.17924382427</v>
      </c>
      <c r="E44" s="43">
        <v>30858.875398581087</v>
      </c>
      <c r="F44" s="45">
        <v>0</v>
      </c>
      <c r="G44" s="46">
        <v>0</v>
      </c>
      <c r="H44" s="23">
        <f t="shared" si="4"/>
        <v>30858.875398581087</v>
      </c>
    </row>
    <row r="45" spans="1:13" ht="15" thickBot="1" x14ac:dyDescent="0.35">
      <c r="A45" s="26" t="s">
        <v>18</v>
      </c>
      <c r="B45" s="27">
        <f>SUM(B35:B44)</f>
        <v>21696913.89767316</v>
      </c>
      <c r="C45" s="28">
        <f t="shared" ref="C45:H45" si="5">SUM(C35:C44)</f>
        <v>15444741.974791259</v>
      </c>
      <c r="D45" s="29">
        <f t="shared" si="5"/>
        <v>4411104.973836544</v>
      </c>
      <c r="E45" s="30">
        <f t="shared" si="5"/>
        <v>1684506.799045356</v>
      </c>
      <c r="F45" s="31">
        <f t="shared" si="5"/>
        <v>156560.15</v>
      </c>
      <c r="G45" s="32">
        <f t="shared" si="5"/>
        <v>0</v>
      </c>
      <c r="H45" s="33">
        <f t="shared" si="5"/>
        <v>1841066.9490453561</v>
      </c>
      <c r="I45" s="14">
        <f>D45/B45</f>
        <v>0.20330564036158172</v>
      </c>
      <c r="J45" s="15">
        <f>E45/B45</f>
        <v>7.7638082862374613E-2</v>
      </c>
      <c r="K45" s="16">
        <f>F45/B45</f>
        <v>7.2157796605714494E-3</v>
      </c>
      <c r="L45" s="17">
        <f>G45/B45</f>
        <v>0</v>
      </c>
      <c r="M45" s="18">
        <f>H45/B45</f>
        <v>8.4853862522946064E-2</v>
      </c>
    </row>
    <row r="47" spans="1:13" s="48" customFormat="1" x14ac:dyDescent="0.3">
      <c r="H47" s="123"/>
    </row>
    <row r="48" spans="1:13" ht="15" thickBot="1" x14ac:dyDescent="0.35"/>
    <row r="49" spans="1:13" x14ac:dyDescent="0.3">
      <c r="A49" s="116" t="s">
        <v>30</v>
      </c>
      <c r="B49" s="117"/>
      <c r="C49" s="117"/>
      <c r="D49" s="117"/>
      <c r="E49" s="117"/>
      <c r="F49" s="117"/>
      <c r="G49" s="117"/>
      <c r="H49" s="118"/>
      <c r="I49" s="48"/>
      <c r="J49" s="48"/>
      <c r="K49" s="48"/>
      <c r="L49" s="48"/>
    </row>
    <row r="50" spans="1:13" ht="40.200000000000003" thickBot="1" x14ac:dyDescent="0.35">
      <c r="A50" s="19" t="s">
        <v>0</v>
      </c>
      <c r="B50" s="2" t="s">
        <v>1</v>
      </c>
      <c r="C50" s="3" t="s">
        <v>2</v>
      </c>
      <c r="D50" s="4" t="s">
        <v>3</v>
      </c>
      <c r="E50" s="20" t="s">
        <v>4</v>
      </c>
      <c r="F50" s="6" t="s">
        <v>5</v>
      </c>
      <c r="G50" s="7" t="s">
        <v>6</v>
      </c>
      <c r="H50" s="21" t="s">
        <v>7</v>
      </c>
      <c r="I50" s="48" t="s">
        <v>19</v>
      </c>
      <c r="J50" s="48"/>
      <c r="K50" s="48"/>
      <c r="L50" s="48"/>
    </row>
    <row r="51" spans="1:13" ht="15" thickBot="1" x14ac:dyDescent="0.35">
      <c r="A51" s="73" t="s">
        <v>24</v>
      </c>
      <c r="B51" s="10">
        <v>54885</v>
      </c>
      <c r="C51" s="36">
        <v>8781.6000000000022</v>
      </c>
      <c r="D51" s="41">
        <v>23051.7</v>
      </c>
      <c r="E51" s="38">
        <v>17563.2</v>
      </c>
      <c r="F51" s="39">
        <v>5488.5</v>
      </c>
      <c r="G51" s="40">
        <v>0</v>
      </c>
      <c r="H51" s="23">
        <f>E51+F51+G51</f>
        <v>23051.7</v>
      </c>
      <c r="I51" s="48"/>
      <c r="J51" s="48"/>
      <c r="K51" s="48"/>
      <c r="L51" s="48"/>
    </row>
    <row r="52" spans="1:13" ht="15" thickBot="1" x14ac:dyDescent="0.35">
      <c r="A52" s="73" t="s">
        <v>25</v>
      </c>
      <c r="B52" s="10">
        <v>159027</v>
      </c>
      <c r="C52" s="36">
        <v>19083.239999999998</v>
      </c>
      <c r="D52" s="41">
        <v>79513.5</v>
      </c>
      <c r="E52" s="38">
        <v>60430.26</v>
      </c>
      <c r="F52" s="39">
        <v>0</v>
      </c>
      <c r="G52" s="40">
        <v>0</v>
      </c>
      <c r="H52" s="23">
        <f t="shared" ref="H52:H56" si="6">E52+F52+G52</f>
        <v>60430.26</v>
      </c>
      <c r="I52" s="48"/>
      <c r="J52" s="48"/>
      <c r="K52" s="48"/>
      <c r="L52" s="48"/>
    </row>
    <row r="53" spans="1:13" ht="15" thickBot="1" x14ac:dyDescent="0.35">
      <c r="A53" s="73" t="s">
        <v>26</v>
      </c>
      <c r="B53" s="10">
        <v>54382</v>
      </c>
      <c r="C53" s="36">
        <v>11420.220000000005</v>
      </c>
      <c r="D53" s="41">
        <v>24471.9</v>
      </c>
      <c r="E53" s="38">
        <v>13595.5</v>
      </c>
      <c r="F53" s="39">
        <v>4894.38</v>
      </c>
      <c r="G53" s="40">
        <v>0</v>
      </c>
      <c r="H53" s="23">
        <f t="shared" si="6"/>
        <v>18489.88</v>
      </c>
      <c r="I53" s="48"/>
      <c r="J53" s="48"/>
      <c r="K53" s="48"/>
      <c r="L53" s="48"/>
    </row>
    <row r="54" spans="1:13" ht="15" thickBot="1" x14ac:dyDescent="0.35">
      <c r="A54" s="73" t="s">
        <v>27</v>
      </c>
      <c r="B54" s="10">
        <v>97859</v>
      </c>
      <c r="C54" s="36">
        <v>29357.700000000004</v>
      </c>
      <c r="D54" s="41">
        <v>40122.189999999995</v>
      </c>
      <c r="E54" s="38">
        <v>25443.34</v>
      </c>
      <c r="F54" s="39">
        <v>2935.77</v>
      </c>
      <c r="G54" s="40">
        <v>0</v>
      </c>
      <c r="H54" s="23">
        <f t="shared" si="6"/>
        <v>28379.11</v>
      </c>
      <c r="I54" s="48"/>
      <c r="J54" s="48"/>
      <c r="K54" s="48"/>
      <c r="L54" s="48"/>
    </row>
    <row r="55" spans="1:13" ht="15" thickBot="1" x14ac:dyDescent="0.35">
      <c r="A55" s="73" t="s">
        <v>28</v>
      </c>
      <c r="B55" s="10">
        <v>12995</v>
      </c>
      <c r="C55" s="36">
        <v>779.70000000000073</v>
      </c>
      <c r="D55" s="41">
        <v>5198</v>
      </c>
      <c r="E55" s="38">
        <v>4028.45</v>
      </c>
      <c r="F55" s="39">
        <v>2988.85</v>
      </c>
      <c r="G55" s="40">
        <v>0</v>
      </c>
      <c r="H55" s="23">
        <f t="shared" si="6"/>
        <v>7017.2999999999993</v>
      </c>
      <c r="I55" s="48"/>
      <c r="J55" s="48"/>
      <c r="K55" s="48"/>
      <c r="L55" s="48"/>
    </row>
    <row r="56" spans="1:13" ht="15" thickBot="1" x14ac:dyDescent="0.35">
      <c r="A56" s="73" t="s">
        <v>29</v>
      </c>
      <c r="B56" s="10">
        <v>10832</v>
      </c>
      <c r="C56" s="36">
        <v>2274.7199999999998</v>
      </c>
      <c r="D56" s="41">
        <v>5524.32</v>
      </c>
      <c r="E56" s="38">
        <v>3032.9600000000005</v>
      </c>
      <c r="F56" s="39">
        <v>0</v>
      </c>
      <c r="G56" s="40">
        <v>0</v>
      </c>
      <c r="H56" s="23">
        <f t="shared" si="6"/>
        <v>3032.9600000000005</v>
      </c>
      <c r="I56" s="48"/>
      <c r="J56" s="48"/>
      <c r="K56" s="48"/>
      <c r="L56" s="48"/>
    </row>
    <row r="57" spans="1:13" ht="15" thickBot="1" x14ac:dyDescent="0.35">
      <c r="A57" s="26" t="s">
        <v>18</v>
      </c>
      <c r="B57" s="27">
        <f t="shared" ref="B57:H57" si="7">SUM(B51:B56)</f>
        <v>389980</v>
      </c>
      <c r="C57" s="28">
        <f t="shared" si="7"/>
        <v>71697.180000000008</v>
      </c>
      <c r="D57" s="29">
        <f t="shared" si="7"/>
        <v>177881.61000000002</v>
      </c>
      <c r="E57" s="30">
        <f t="shared" si="7"/>
        <v>124093.71</v>
      </c>
      <c r="F57" s="31">
        <f t="shared" si="7"/>
        <v>16307.500000000002</v>
      </c>
      <c r="G57" s="32">
        <f t="shared" si="7"/>
        <v>0</v>
      </c>
      <c r="H57" s="33">
        <f t="shared" si="7"/>
        <v>140401.21</v>
      </c>
      <c r="I57" s="14">
        <f>D57/D45</f>
        <v>4.0325861899697224E-2</v>
      </c>
      <c r="J57" s="15">
        <f>E57/E45</f>
        <v>7.3667681288271683E-2</v>
      </c>
      <c r="K57" s="16">
        <f>F57/F45</f>
        <v>0.1041612440969174</v>
      </c>
      <c r="L57" s="17">
        <f>G57/B57</f>
        <v>0</v>
      </c>
      <c r="M57" s="18">
        <f>H57/H45</f>
        <v>7.6260784580811619E-2</v>
      </c>
    </row>
  </sheetData>
  <mergeCells count="5">
    <mergeCell ref="A4:H4"/>
    <mergeCell ref="A33:H33"/>
    <mergeCell ref="A20:H20"/>
    <mergeCell ref="A49:H49"/>
    <mergeCell ref="A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63" sqref="P63:T68"/>
    </sheetView>
  </sheetViews>
  <sheetFormatPr baseColWidth="10" defaultRowHeight="14.4" x14ac:dyDescent="0.3"/>
  <cols>
    <col min="1" max="1" width="16.109375" customWidth="1"/>
    <col min="2" max="2" width="16.6640625" customWidth="1"/>
    <col min="3" max="3" width="17.5546875" style="48" customWidth="1"/>
    <col min="4" max="4" width="13.5546875" customWidth="1"/>
    <col min="5" max="5" width="14.21875" customWidth="1"/>
    <col min="6" max="6" width="12.77734375" customWidth="1"/>
    <col min="7" max="8" width="11.6640625" bestFit="1" customWidth="1"/>
    <col min="9" max="9" width="11.6640625" customWidth="1"/>
    <col min="10" max="10" width="6.44140625" style="48" hidden="1" customWidth="1"/>
    <col min="11" max="11" width="6.21875" style="48" hidden="1" customWidth="1"/>
    <col min="12" max="13" width="11.6640625" style="48" hidden="1" customWidth="1"/>
    <col min="14" max="14" width="11.6640625" style="48" customWidth="1"/>
    <col min="16" max="16" width="15.109375" bestFit="1" customWidth="1"/>
    <col min="17" max="17" width="14.109375" bestFit="1" customWidth="1"/>
    <col min="18" max="18" width="13" customWidth="1"/>
    <col min="19" max="19" width="12.6640625" bestFit="1" customWidth="1"/>
    <col min="20" max="20" width="11.77734375" bestFit="1" customWidth="1"/>
    <col min="21" max="21" width="14.109375" bestFit="1" customWidth="1"/>
    <col min="22" max="22" width="7" hidden="1" customWidth="1"/>
    <col min="23" max="23" width="6.21875" hidden="1" customWidth="1"/>
    <col min="24" max="25" width="11.5546875" hidden="1" customWidth="1"/>
  </cols>
  <sheetData>
    <row r="1" spans="1:25" ht="15" thickBot="1" x14ac:dyDescent="0.35"/>
    <row r="2" spans="1:25" ht="15" thickBot="1" x14ac:dyDescent="0.35">
      <c r="A2" s="78" t="s">
        <v>87</v>
      </c>
      <c r="D2" s="120" t="s">
        <v>88</v>
      </c>
      <c r="E2" s="121"/>
      <c r="F2" s="121"/>
      <c r="G2" s="121"/>
      <c r="H2" s="121"/>
      <c r="I2" s="122"/>
      <c r="J2" s="95"/>
      <c r="K2" s="95"/>
      <c r="L2" s="95"/>
      <c r="M2" s="95"/>
      <c r="N2" s="95"/>
      <c r="P2" s="120" t="s">
        <v>89</v>
      </c>
      <c r="Q2" s="121"/>
      <c r="R2" s="121"/>
      <c r="S2" s="121"/>
      <c r="T2" s="121"/>
      <c r="U2" s="122"/>
    </row>
    <row r="3" spans="1:25" ht="40.200000000000003" thickBot="1" x14ac:dyDescent="0.35">
      <c r="A3" s="1" t="s">
        <v>0</v>
      </c>
      <c r="B3" s="2" t="s">
        <v>1</v>
      </c>
      <c r="C3" s="75" t="s">
        <v>31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77" t="s">
        <v>7</v>
      </c>
      <c r="J3" s="101" t="s">
        <v>92</v>
      </c>
      <c r="K3" s="101" t="s">
        <v>93</v>
      </c>
      <c r="L3" s="99" t="s">
        <v>94</v>
      </c>
      <c r="M3" s="99" t="s">
        <v>95</v>
      </c>
      <c r="N3" s="96"/>
      <c r="P3" s="3" t="s">
        <v>2</v>
      </c>
      <c r="Q3" s="4" t="s">
        <v>3</v>
      </c>
      <c r="R3" s="5" t="s">
        <v>4</v>
      </c>
      <c r="S3" s="6" t="s">
        <v>5</v>
      </c>
      <c r="T3" s="7" t="s">
        <v>6</v>
      </c>
      <c r="U3" s="77" t="s">
        <v>7</v>
      </c>
      <c r="V3" s="107" t="s">
        <v>92</v>
      </c>
      <c r="W3" s="107" t="s">
        <v>93</v>
      </c>
      <c r="X3" s="110" t="s">
        <v>94</v>
      </c>
      <c r="Y3" s="110" t="s">
        <v>95</v>
      </c>
    </row>
    <row r="4" spans="1:25" ht="15" thickBot="1" x14ac:dyDescent="0.35">
      <c r="A4" s="79" t="s">
        <v>8</v>
      </c>
      <c r="B4" s="80">
        <f>SUM(B5:B11)</f>
        <v>2977293.8919602497</v>
      </c>
      <c r="C4" s="80"/>
      <c r="D4" s="81">
        <f t="shared" ref="D4:H4" si="0">SUM(D5:D11)</f>
        <v>2509900.9473540569</v>
      </c>
      <c r="E4" s="82">
        <f t="shared" si="0"/>
        <v>377968.24474711769</v>
      </c>
      <c r="F4" s="83">
        <f t="shared" si="0"/>
        <v>89424.699859075103</v>
      </c>
      <c r="G4" s="84">
        <f t="shared" si="0"/>
        <v>0</v>
      </c>
      <c r="H4" s="85">
        <f t="shared" si="0"/>
        <v>0</v>
      </c>
      <c r="I4" s="86">
        <f>SUM(I5:I11)</f>
        <v>89424.699859075103</v>
      </c>
      <c r="J4" s="102"/>
      <c r="K4" s="102"/>
      <c r="L4" s="100"/>
      <c r="M4" s="100"/>
      <c r="N4" s="97"/>
      <c r="P4" s="81">
        <f t="shared" ref="P4" si="1">SUM(P5:P11)</f>
        <v>2250096.0919884476</v>
      </c>
      <c r="Q4" s="82">
        <f t="shared" ref="Q4" si="2">SUM(Q5:Q11)</f>
        <v>556852.15727834532</v>
      </c>
      <c r="R4" s="83">
        <f t="shared" ref="R4" si="3">SUM(R5:R11)</f>
        <v>170345.64269345719</v>
      </c>
      <c r="S4" s="84">
        <f t="shared" ref="S4" si="4">SUM(S5:S11)</f>
        <v>0</v>
      </c>
      <c r="T4" s="85">
        <f t="shared" ref="T4" si="5">SUM(T5:T11)</f>
        <v>0</v>
      </c>
      <c r="U4" s="86">
        <f>SUM(U5:U11)</f>
        <v>170345.64269345719</v>
      </c>
      <c r="V4" s="108"/>
      <c r="W4" s="108"/>
      <c r="X4" s="111"/>
      <c r="Y4" s="111"/>
    </row>
    <row r="5" spans="1:25" s="48" customFormat="1" ht="15" thickBot="1" x14ac:dyDescent="0.35">
      <c r="A5" s="9"/>
      <c r="B5" s="10">
        <v>348931.85794390412</v>
      </c>
      <c r="C5" s="74" t="s">
        <v>39</v>
      </c>
      <c r="D5" s="36">
        <v>300081.39783175755</v>
      </c>
      <c r="E5" s="37">
        <v>41871.822953268493</v>
      </c>
      <c r="F5" s="38">
        <v>6978.6371588780821</v>
      </c>
      <c r="G5" s="39">
        <v>0</v>
      </c>
      <c r="H5" s="40">
        <v>0</v>
      </c>
      <c r="I5" s="11">
        <f t="shared" ref="I5:I68" si="6">F5+G5+H5</f>
        <v>6978.6371588780821</v>
      </c>
      <c r="J5" s="103">
        <v>0.49051346689664327</v>
      </c>
      <c r="K5" s="103">
        <v>0.50948653310335679</v>
      </c>
      <c r="L5" s="106">
        <f t="shared" ref="L5:L46" si="7">I5*J5</f>
        <v>3423.1155070150289</v>
      </c>
      <c r="M5" s="106">
        <f>I5*K5</f>
        <v>3555.5216518630536</v>
      </c>
      <c r="N5" s="98"/>
      <c r="P5" s="36">
        <v>282634.80493456236</v>
      </c>
      <c r="Q5" s="37">
        <v>55829.097271024657</v>
      </c>
      <c r="R5" s="38">
        <v>10467.955738317123</v>
      </c>
      <c r="S5" s="39">
        <v>0</v>
      </c>
      <c r="T5" s="40">
        <v>0</v>
      </c>
      <c r="U5" s="11">
        <f t="shared" ref="U5:U68" si="8">R5+S5+T5</f>
        <v>10467.955738317123</v>
      </c>
      <c r="V5" s="109">
        <v>0.49051346689664327</v>
      </c>
      <c r="W5" s="109">
        <v>0.50948653310335679</v>
      </c>
      <c r="X5" s="112">
        <f>U5*V5</f>
        <v>5134.6732605225434</v>
      </c>
      <c r="Y5" s="112">
        <f>U5*W5</f>
        <v>5333.2824777945807</v>
      </c>
    </row>
    <row r="6" spans="1:25" s="48" customFormat="1" ht="15" thickBot="1" x14ac:dyDescent="0.35">
      <c r="A6" s="9"/>
      <c r="B6" s="10">
        <v>316263.4119868711</v>
      </c>
      <c r="C6" s="74" t="s">
        <v>40</v>
      </c>
      <c r="D6" s="36">
        <v>262498.63194910297</v>
      </c>
      <c r="E6" s="37">
        <v>41114.243558293245</v>
      </c>
      <c r="F6" s="38">
        <v>12650.536479474844</v>
      </c>
      <c r="G6" s="39">
        <v>0</v>
      </c>
      <c r="H6" s="40">
        <v>0</v>
      </c>
      <c r="I6" s="11">
        <f t="shared" si="6"/>
        <v>12650.536479474844</v>
      </c>
      <c r="J6" s="103">
        <v>0.48396388568838183</v>
      </c>
      <c r="K6" s="103">
        <v>0.51603611431161811</v>
      </c>
      <c r="L6" s="106">
        <f t="shared" si="7"/>
        <v>6122.4027906492674</v>
      </c>
      <c r="M6" s="106">
        <f t="shared" ref="M6:M64" si="9">I6*K6</f>
        <v>6528.1336888255755</v>
      </c>
      <c r="N6" s="98"/>
      <c r="P6" s="36">
        <v>215059.12015107233</v>
      </c>
      <c r="Q6" s="37">
        <v>79065.852996717775</v>
      </c>
      <c r="R6" s="38">
        <v>22138.43883908098</v>
      </c>
      <c r="S6" s="39">
        <v>0</v>
      </c>
      <c r="T6" s="40">
        <v>0</v>
      </c>
      <c r="U6" s="11">
        <f t="shared" si="8"/>
        <v>22138.43883908098</v>
      </c>
      <c r="V6" s="109">
        <v>0.48396388568838183</v>
      </c>
      <c r="W6" s="109">
        <v>0.51603611431161811</v>
      </c>
      <c r="X6" s="112">
        <f t="shared" ref="X6:X64" si="10">U6*V6</f>
        <v>10714.204883636219</v>
      </c>
      <c r="Y6" s="112">
        <f t="shared" ref="Y6:Y64" si="11">U6*W6</f>
        <v>11424.233955444759</v>
      </c>
    </row>
    <row r="7" spans="1:25" s="48" customFormat="1" ht="15" thickBot="1" x14ac:dyDescent="0.35">
      <c r="A7" s="9"/>
      <c r="B7" s="10">
        <v>766378.59422457463</v>
      </c>
      <c r="C7" s="74" t="s">
        <v>41</v>
      </c>
      <c r="D7" s="36">
        <v>674413.16291762562</v>
      </c>
      <c r="E7" s="37">
        <v>76637.859422457463</v>
      </c>
      <c r="F7" s="38">
        <v>15327.571884491494</v>
      </c>
      <c r="G7" s="39">
        <v>0</v>
      </c>
      <c r="H7" s="40">
        <v>0</v>
      </c>
      <c r="I7" s="11">
        <f t="shared" si="6"/>
        <v>15327.571884491494</v>
      </c>
      <c r="J7" s="103">
        <v>0.50352513387324327</v>
      </c>
      <c r="K7" s="103">
        <v>0.49647486612675673</v>
      </c>
      <c r="L7" s="106">
        <f t="shared" si="7"/>
        <v>7717.8176850903392</v>
      </c>
      <c r="M7" s="106">
        <f t="shared" si="9"/>
        <v>7609.7541994011544</v>
      </c>
      <c r="N7" s="98"/>
      <c r="P7" s="36">
        <v>628430.4472641513</v>
      </c>
      <c r="Q7" s="37">
        <v>114956.78913368619</v>
      </c>
      <c r="R7" s="38">
        <v>22991.35782673724</v>
      </c>
      <c r="S7" s="39">
        <v>0</v>
      </c>
      <c r="T7" s="40">
        <v>0</v>
      </c>
      <c r="U7" s="11">
        <f t="shared" si="8"/>
        <v>22991.35782673724</v>
      </c>
      <c r="V7" s="109">
        <v>0.50352513387324327</v>
      </c>
      <c r="W7" s="109">
        <v>0.49647486612675673</v>
      </c>
      <c r="X7" s="112">
        <f t="shared" si="10"/>
        <v>11576.726527635508</v>
      </c>
      <c r="Y7" s="112">
        <f t="shared" si="11"/>
        <v>11414.631299101731</v>
      </c>
    </row>
    <row r="8" spans="1:25" s="48" customFormat="1" ht="15" thickBot="1" x14ac:dyDescent="0.35">
      <c r="A8" s="9"/>
      <c r="B8" s="10">
        <v>294277.3611809538</v>
      </c>
      <c r="C8" s="74" t="s">
        <v>42</v>
      </c>
      <c r="D8" s="36">
        <v>247192.98339200119</v>
      </c>
      <c r="E8" s="37">
        <v>41198.830565333534</v>
      </c>
      <c r="F8" s="38">
        <v>5885.5472236190762</v>
      </c>
      <c r="G8" s="39">
        <v>0</v>
      </c>
      <c r="H8" s="40">
        <v>0</v>
      </c>
      <c r="I8" s="11">
        <f t="shared" si="6"/>
        <v>5885.5472236190762</v>
      </c>
      <c r="J8" s="103">
        <v>0.49882263384927689</v>
      </c>
      <c r="K8" s="103">
        <v>0.50117736615072317</v>
      </c>
      <c r="L8" s="106">
        <f t="shared" si="7"/>
        <v>2935.8441677299666</v>
      </c>
      <c r="M8" s="106">
        <f t="shared" si="9"/>
        <v>2949.7030558891101</v>
      </c>
      <c r="N8" s="98"/>
      <c r="P8" s="36">
        <v>238364.66255657258</v>
      </c>
      <c r="Q8" s="37">
        <v>47084.37778895261</v>
      </c>
      <c r="R8" s="38">
        <v>8828.3208354286144</v>
      </c>
      <c r="S8" s="39">
        <v>0</v>
      </c>
      <c r="T8" s="40">
        <v>0</v>
      </c>
      <c r="U8" s="11">
        <f t="shared" si="8"/>
        <v>8828.3208354286144</v>
      </c>
      <c r="V8" s="109">
        <v>0.49882263384927689</v>
      </c>
      <c r="W8" s="109">
        <v>0.50117736615072317</v>
      </c>
      <c r="X8" s="112">
        <f t="shared" si="10"/>
        <v>4403.7662515949496</v>
      </c>
      <c r="Y8" s="112">
        <f t="shared" si="11"/>
        <v>4424.5545838336648</v>
      </c>
    </row>
    <row r="9" spans="1:25" s="48" customFormat="1" ht="15" thickBot="1" x14ac:dyDescent="0.35">
      <c r="A9" s="9"/>
      <c r="B9" s="10">
        <v>645948.14163389569</v>
      </c>
      <c r="C9" s="74" t="s">
        <v>43</v>
      </c>
      <c r="D9" s="36">
        <v>542596.43897247233</v>
      </c>
      <c r="E9" s="37">
        <v>83973.258412406445</v>
      </c>
      <c r="F9" s="38">
        <v>19378.444249016869</v>
      </c>
      <c r="G9" s="39">
        <v>0</v>
      </c>
      <c r="H9" s="40">
        <v>0</v>
      </c>
      <c r="I9" s="11">
        <f t="shared" si="6"/>
        <v>19378.444249016869</v>
      </c>
      <c r="J9" s="103">
        <v>0.4906307293581269</v>
      </c>
      <c r="K9" s="103">
        <v>0.50936927064187298</v>
      </c>
      <c r="L9" s="106">
        <f t="shared" si="7"/>
        <v>9507.6602357209467</v>
      </c>
      <c r="M9" s="106">
        <f t="shared" si="9"/>
        <v>9870.7840132959209</v>
      </c>
      <c r="N9" s="98"/>
      <c r="P9" s="36">
        <v>523217.99472345557</v>
      </c>
      <c r="Q9" s="37">
        <v>103351.70266142332</v>
      </c>
      <c r="R9" s="38">
        <v>19378.444249016869</v>
      </c>
      <c r="S9" s="39">
        <v>0</v>
      </c>
      <c r="T9" s="40">
        <v>0</v>
      </c>
      <c r="U9" s="11">
        <f t="shared" si="8"/>
        <v>19378.444249016869</v>
      </c>
      <c r="V9" s="109">
        <v>0.4906307293581269</v>
      </c>
      <c r="W9" s="109">
        <v>0.50936927064187298</v>
      </c>
      <c r="X9" s="112">
        <f t="shared" si="10"/>
        <v>9507.6602357209467</v>
      </c>
      <c r="Y9" s="112">
        <f t="shared" si="11"/>
        <v>9870.7840132959209</v>
      </c>
    </row>
    <row r="10" spans="1:25" s="48" customFormat="1" ht="15" thickBot="1" x14ac:dyDescent="0.35">
      <c r="A10" s="9"/>
      <c r="B10" s="10">
        <v>341881.44727587432</v>
      </c>
      <c r="C10" s="74" t="s">
        <v>44</v>
      </c>
      <c r="D10" s="36">
        <v>256411.08545690574</v>
      </c>
      <c r="E10" s="37">
        <v>61538.660509657377</v>
      </c>
      <c r="F10" s="38">
        <v>23931.701309311204</v>
      </c>
      <c r="G10" s="39">
        <v>0</v>
      </c>
      <c r="H10" s="40">
        <v>0</v>
      </c>
      <c r="I10" s="11">
        <f t="shared" si="6"/>
        <v>23931.701309311204</v>
      </c>
      <c r="J10" s="103">
        <v>0.48941142552615252</v>
      </c>
      <c r="K10" s="103">
        <v>0.51058857447384742</v>
      </c>
      <c r="L10" s="106">
        <f t="shared" si="7"/>
        <v>11712.448053056087</v>
      </c>
      <c r="M10" s="106">
        <f t="shared" si="9"/>
        <v>12219.253256255115</v>
      </c>
      <c r="N10" s="98"/>
      <c r="P10" s="36">
        <v>143590.20785586722</v>
      </c>
      <c r="Q10" s="37">
        <v>119658.506546556</v>
      </c>
      <c r="R10" s="38">
        <v>78632.732873451096</v>
      </c>
      <c r="S10" s="39">
        <v>0</v>
      </c>
      <c r="T10" s="40">
        <v>0</v>
      </c>
      <c r="U10" s="11">
        <f t="shared" si="8"/>
        <v>78632.732873451096</v>
      </c>
      <c r="V10" s="109">
        <v>0.48941142552615252</v>
      </c>
      <c r="W10" s="109">
        <v>0.51058857447384742</v>
      </c>
      <c r="X10" s="112">
        <f t="shared" si="10"/>
        <v>38483.757888612854</v>
      </c>
      <c r="Y10" s="112">
        <f t="shared" si="11"/>
        <v>40148.974984838234</v>
      </c>
    </row>
    <row r="11" spans="1:25" s="48" customFormat="1" ht="15" thickBot="1" x14ac:dyDescent="0.35">
      <c r="A11" s="9"/>
      <c r="B11" s="10">
        <v>263613.07771417627</v>
      </c>
      <c r="C11" s="74" t="s">
        <v>45</v>
      </c>
      <c r="D11" s="36">
        <v>226707.24683419158</v>
      </c>
      <c r="E11" s="37">
        <v>31633.569325701152</v>
      </c>
      <c r="F11" s="38">
        <v>5272.2615542835256</v>
      </c>
      <c r="G11" s="39">
        <v>0</v>
      </c>
      <c r="H11" s="40">
        <v>0</v>
      </c>
      <c r="I11" s="11">
        <f t="shared" si="6"/>
        <v>5272.2615542835256</v>
      </c>
      <c r="J11" s="103">
        <v>0.48236713744285248</v>
      </c>
      <c r="K11" s="103">
        <v>0.51763286255714747</v>
      </c>
      <c r="L11" s="106">
        <f t="shared" si="7"/>
        <v>2543.1657137897482</v>
      </c>
      <c r="M11" s="106">
        <f t="shared" si="9"/>
        <v>2729.0958404937769</v>
      </c>
      <c r="N11" s="98"/>
      <c r="P11" s="36">
        <v>218798.85450276628</v>
      </c>
      <c r="Q11" s="37">
        <v>36905.830879984678</v>
      </c>
      <c r="R11" s="38">
        <v>7908.3923314252879</v>
      </c>
      <c r="S11" s="39">
        <v>0</v>
      </c>
      <c r="T11" s="40">
        <v>0</v>
      </c>
      <c r="U11" s="11">
        <f t="shared" si="8"/>
        <v>7908.3923314252879</v>
      </c>
      <c r="V11" s="109">
        <v>0.48236713744285248</v>
      </c>
      <c r="W11" s="109">
        <v>0.51763286255714747</v>
      </c>
      <c r="X11" s="112">
        <f t="shared" si="10"/>
        <v>3814.7485706846223</v>
      </c>
      <c r="Y11" s="112">
        <f t="shared" si="11"/>
        <v>4093.6437607406651</v>
      </c>
    </row>
    <row r="12" spans="1:25" ht="15" customHeight="1" thickBot="1" x14ac:dyDescent="0.35">
      <c r="A12" s="79" t="s">
        <v>9</v>
      </c>
      <c r="B12" s="80">
        <f>SUM(B13:B19)</f>
        <v>3617211.6251473115</v>
      </c>
      <c r="C12" s="80"/>
      <c r="D12" s="81">
        <f t="shared" ref="D12:H12" si="12">SUM(D13:D19)</f>
        <v>3164821.1061831526</v>
      </c>
      <c r="E12" s="82">
        <f t="shared" si="12"/>
        <v>401532.35696898372</v>
      </c>
      <c r="F12" s="83">
        <f t="shared" si="12"/>
        <v>50858.161995175455</v>
      </c>
      <c r="G12" s="84">
        <f t="shared" si="12"/>
        <v>0</v>
      </c>
      <c r="H12" s="85">
        <f t="shared" si="12"/>
        <v>0</v>
      </c>
      <c r="I12" s="86">
        <f t="shared" ref="I12" si="13">SUM(I13:I19)</f>
        <v>50858.161995175455</v>
      </c>
      <c r="J12" s="102"/>
      <c r="K12" s="102"/>
      <c r="L12" s="105"/>
      <c r="M12" s="105"/>
      <c r="N12" s="97"/>
      <c r="O12" s="78"/>
      <c r="P12" s="81">
        <f t="shared" ref="P12" si="14">SUM(P13:P19)</f>
        <v>2966800.2345554223</v>
      </c>
      <c r="Q12" s="82">
        <f t="shared" ref="Q12" si="15">SUM(Q13:Q19)</f>
        <v>556155.85268737539</v>
      </c>
      <c r="R12" s="83">
        <f t="shared" ref="R12" si="16">SUM(R13:R19)</f>
        <v>94255.537904513825</v>
      </c>
      <c r="S12" s="84">
        <f t="shared" ref="S12" si="17">SUM(S13:S19)</f>
        <v>0</v>
      </c>
      <c r="T12" s="85">
        <f t="shared" ref="T12" si="18">SUM(T13:T19)</f>
        <v>0</v>
      </c>
      <c r="U12" s="86">
        <f t="shared" ref="U12" si="19">SUM(U13:U19)</f>
        <v>94255.537904513825</v>
      </c>
      <c r="V12" s="108"/>
      <c r="W12" s="108"/>
      <c r="X12" s="111"/>
      <c r="Y12" s="111"/>
    </row>
    <row r="13" spans="1:25" s="48" customFormat="1" ht="15" customHeight="1" thickBot="1" x14ac:dyDescent="0.35">
      <c r="A13" s="9"/>
      <c r="B13" s="10">
        <v>285249.66948677029</v>
      </c>
      <c r="C13" s="74" t="s">
        <v>53</v>
      </c>
      <c r="D13" s="36">
        <v>242462.21906375475</v>
      </c>
      <c r="E13" s="37">
        <v>34229.960338412435</v>
      </c>
      <c r="F13" s="38">
        <v>8557.4900846031087</v>
      </c>
      <c r="G13" s="39">
        <v>0</v>
      </c>
      <c r="H13" s="40">
        <v>0</v>
      </c>
      <c r="I13" s="11">
        <f t="shared" si="6"/>
        <v>8557.4900846031087</v>
      </c>
      <c r="J13" s="103">
        <v>0.49791366718148738</v>
      </c>
      <c r="K13" s="103">
        <v>0.50208633281851256</v>
      </c>
      <c r="L13" s="106">
        <f t="shared" si="7"/>
        <v>4260.8912698939503</v>
      </c>
      <c r="M13" s="106">
        <f t="shared" si="9"/>
        <v>4296.5988147091575</v>
      </c>
      <c r="N13" s="98"/>
      <c r="P13" s="36">
        <v>231052.23228428396</v>
      </c>
      <c r="Q13" s="37">
        <v>42787.450423015543</v>
      </c>
      <c r="R13" s="38">
        <v>11409.986779470812</v>
      </c>
      <c r="S13" s="39">
        <v>0</v>
      </c>
      <c r="T13" s="40">
        <v>0</v>
      </c>
      <c r="U13" s="11">
        <f t="shared" si="8"/>
        <v>11409.986779470812</v>
      </c>
      <c r="V13" s="109">
        <v>0.49791366718148738</v>
      </c>
      <c r="W13" s="109">
        <v>0.50208633281851256</v>
      </c>
      <c r="X13" s="112">
        <f t="shared" si="10"/>
        <v>5681.188359858601</v>
      </c>
      <c r="Y13" s="112">
        <f t="shared" si="11"/>
        <v>5728.7984196122097</v>
      </c>
    </row>
    <row r="14" spans="1:25" s="48" customFormat="1" ht="15" customHeight="1" thickBot="1" x14ac:dyDescent="0.35">
      <c r="A14" s="9"/>
      <c r="B14" s="10">
        <v>730185.68964086287</v>
      </c>
      <c r="C14" s="74" t="s">
        <v>54</v>
      </c>
      <c r="D14" s="36">
        <v>671770.83446959383</v>
      </c>
      <c r="E14" s="37">
        <v>58414.855171269031</v>
      </c>
      <c r="F14" s="38">
        <v>0</v>
      </c>
      <c r="G14" s="39">
        <v>0</v>
      </c>
      <c r="H14" s="40">
        <v>0</v>
      </c>
      <c r="I14" s="11">
        <f t="shared" si="6"/>
        <v>0</v>
      </c>
      <c r="J14" s="103">
        <v>0.49149685951359778</v>
      </c>
      <c r="K14" s="103">
        <v>0.50850314048640211</v>
      </c>
      <c r="L14" s="106">
        <f t="shared" si="7"/>
        <v>0</v>
      </c>
      <c r="M14" s="106">
        <f t="shared" si="9"/>
        <v>0</v>
      </c>
      <c r="N14" s="98"/>
      <c r="P14" s="36">
        <v>627959.69309114211</v>
      </c>
      <c r="Q14" s="37">
        <v>94924.139653312173</v>
      </c>
      <c r="R14" s="38">
        <v>7301.8568964086289</v>
      </c>
      <c r="S14" s="39">
        <v>0</v>
      </c>
      <c r="T14" s="40">
        <v>0</v>
      </c>
      <c r="U14" s="11">
        <f t="shared" si="8"/>
        <v>7301.8568964086289</v>
      </c>
      <c r="V14" s="109">
        <v>0.49149685951359778</v>
      </c>
      <c r="W14" s="109">
        <v>0.50850314048640211</v>
      </c>
      <c r="X14" s="112">
        <f t="shared" si="10"/>
        <v>3588.839733202547</v>
      </c>
      <c r="Y14" s="112">
        <f t="shared" si="11"/>
        <v>3713.017163206081</v>
      </c>
    </row>
    <row r="15" spans="1:25" s="48" customFormat="1" ht="15" customHeight="1" thickBot="1" x14ac:dyDescent="0.35">
      <c r="A15" s="9"/>
      <c r="B15" s="10">
        <v>149935.84627173509</v>
      </c>
      <c r="C15" s="74" t="s">
        <v>55</v>
      </c>
      <c r="D15" s="36">
        <v>134942.2616445616</v>
      </c>
      <c r="E15" s="37">
        <v>14993.58462717351</v>
      </c>
      <c r="F15" s="38">
        <v>0</v>
      </c>
      <c r="G15" s="39">
        <v>0</v>
      </c>
      <c r="H15" s="40">
        <v>0</v>
      </c>
      <c r="I15" s="11">
        <f t="shared" si="6"/>
        <v>0</v>
      </c>
      <c r="J15" s="103">
        <v>0.49504970218530253</v>
      </c>
      <c r="K15" s="103">
        <v>0.50495029781469747</v>
      </c>
      <c r="L15" s="106">
        <f t="shared" si="7"/>
        <v>0</v>
      </c>
      <c r="M15" s="106">
        <f t="shared" si="9"/>
        <v>0</v>
      </c>
      <c r="N15" s="98"/>
      <c r="P15" s="36">
        <v>130444.18625640954</v>
      </c>
      <c r="Q15" s="37">
        <v>17992.301552608209</v>
      </c>
      <c r="R15" s="38">
        <v>1499.3584627173509</v>
      </c>
      <c r="S15" s="39">
        <v>0</v>
      </c>
      <c r="T15" s="40">
        <v>0</v>
      </c>
      <c r="U15" s="11">
        <f t="shared" si="8"/>
        <v>1499.3584627173509</v>
      </c>
      <c r="V15" s="109">
        <v>0.49504970218530253</v>
      </c>
      <c r="W15" s="109">
        <v>0.50495029781469747</v>
      </c>
      <c r="X15" s="112">
        <f t="shared" si="10"/>
        <v>742.25696043723758</v>
      </c>
      <c r="Y15" s="112">
        <f t="shared" si="11"/>
        <v>757.10150228011332</v>
      </c>
    </row>
    <row r="16" spans="1:25" s="48" customFormat="1" ht="15" customHeight="1" thickBot="1" x14ac:dyDescent="0.35">
      <c r="A16" s="9"/>
      <c r="B16" s="10">
        <v>1428828.9679876231</v>
      </c>
      <c r="C16" s="74" t="s">
        <v>56</v>
      </c>
      <c r="D16" s="36">
        <v>1243081.2021492322</v>
      </c>
      <c r="E16" s="37">
        <v>171459.47615851476</v>
      </c>
      <c r="F16" s="38">
        <v>14288.28967987623</v>
      </c>
      <c r="G16" s="39">
        <v>0</v>
      </c>
      <c r="H16" s="40">
        <v>0</v>
      </c>
      <c r="I16" s="11">
        <f t="shared" si="6"/>
        <v>14288.28967987623</v>
      </c>
      <c r="J16" s="103">
        <v>0.49889260864611867</v>
      </c>
      <c r="K16" s="103">
        <v>0.50110739135388127</v>
      </c>
      <c r="L16" s="106">
        <f t="shared" si="7"/>
        <v>7128.3221114848684</v>
      </c>
      <c r="M16" s="106">
        <f t="shared" si="9"/>
        <v>7159.9675683913611</v>
      </c>
      <c r="N16" s="98"/>
      <c r="P16" s="36">
        <v>1200216.3331096033</v>
      </c>
      <c r="Q16" s="37">
        <v>200036.05551826724</v>
      </c>
      <c r="R16" s="38">
        <v>28576.579359752461</v>
      </c>
      <c r="S16" s="39">
        <v>0</v>
      </c>
      <c r="T16" s="40">
        <v>0</v>
      </c>
      <c r="U16" s="11">
        <f t="shared" si="8"/>
        <v>28576.579359752461</v>
      </c>
      <c r="V16" s="109">
        <v>0.49889260864611867</v>
      </c>
      <c r="W16" s="109">
        <v>0.50110739135388127</v>
      </c>
      <c r="X16" s="112">
        <f t="shared" si="10"/>
        <v>14256.644222969737</v>
      </c>
      <c r="Y16" s="112">
        <f t="shared" si="11"/>
        <v>14319.935136782722</v>
      </c>
    </row>
    <row r="17" spans="1:25" s="48" customFormat="1" ht="15" customHeight="1" thickBot="1" x14ac:dyDescent="0.35">
      <c r="A17" s="9"/>
      <c r="B17" s="10">
        <v>347218.91131475137</v>
      </c>
      <c r="C17" s="74" t="s">
        <v>57</v>
      </c>
      <c r="D17" s="36">
        <v>298608.26373068616</v>
      </c>
      <c r="E17" s="37">
        <v>38194.080244622652</v>
      </c>
      <c r="F17" s="38">
        <v>10416.567339442541</v>
      </c>
      <c r="G17" s="39">
        <v>0</v>
      </c>
      <c r="H17" s="40">
        <v>0</v>
      </c>
      <c r="I17" s="11">
        <f t="shared" si="6"/>
        <v>10416.567339442541</v>
      </c>
      <c r="J17" s="103">
        <v>0.48884301075268821</v>
      </c>
      <c r="K17" s="103">
        <v>0.5111569892473119</v>
      </c>
      <c r="L17" s="106">
        <f t="shared" si="7"/>
        <v>5092.0661399212113</v>
      </c>
      <c r="M17" s="106">
        <f t="shared" si="9"/>
        <v>5324.5011995213317</v>
      </c>
      <c r="N17" s="98"/>
      <c r="P17" s="36">
        <v>281247.31816494861</v>
      </c>
      <c r="Q17" s="37">
        <v>52082.836697212704</v>
      </c>
      <c r="R17" s="38">
        <v>13888.756452590054</v>
      </c>
      <c r="S17" s="39">
        <v>0</v>
      </c>
      <c r="T17" s="40">
        <v>0</v>
      </c>
      <c r="U17" s="11">
        <f t="shared" si="8"/>
        <v>13888.756452590054</v>
      </c>
      <c r="V17" s="109">
        <v>0.48884301075268821</v>
      </c>
      <c r="W17" s="109">
        <v>0.5111569892473119</v>
      </c>
      <c r="X17" s="112">
        <f t="shared" si="10"/>
        <v>6789.4215198949478</v>
      </c>
      <c r="Y17" s="112">
        <f t="shared" si="11"/>
        <v>7099.3349326951084</v>
      </c>
    </row>
    <row r="18" spans="1:25" s="48" customFormat="1" ht="15" customHeight="1" thickBot="1" x14ac:dyDescent="0.35">
      <c r="A18" s="9"/>
      <c r="B18" s="10">
        <v>314529.55755230587</v>
      </c>
      <c r="C18" s="74" t="s">
        <v>58</v>
      </c>
      <c r="D18" s="36">
        <v>270495.41949498304</v>
      </c>
      <c r="E18" s="37">
        <v>40888.842481799766</v>
      </c>
      <c r="F18" s="38">
        <v>3145.2955755230587</v>
      </c>
      <c r="G18" s="39">
        <v>0</v>
      </c>
      <c r="H18" s="40">
        <v>0</v>
      </c>
      <c r="I18" s="11">
        <f t="shared" si="6"/>
        <v>3145.2955755230587</v>
      </c>
      <c r="J18" s="103">
        <v>0.50107069431321249</v>
      </c>
      <c r="K18" s="103">
        <v>0.49892930568678745</v>
      </c>
      <c r="L18" s="106">
        <f t="shared" si="7"/>
        <v>1576.0154378476143</v>
      </c>
      <c r="M18" s="106">
        <f t="shared" si="9"/>
        <v>1569.2801376754442</v>
      </c>
      <c r="N18" s="98"/>
      <c r="P18" s="36">
        <v>261059.53276841389</v>
      </c>
      <c r="Q18" s="37">
        <v>47179.433632845881</v>
      </c>
      <c r="R18" s="38">
        <v>6290.5911510461174</v>
      </c>
      <c r="S18" s="39">
        <v>0</v>
      </c>
      <c r="T18" s="40">
        <v>0</v>
      </c>
      <c r="U18" s="11">
        <f t="shared" si="8"/>
        <v>6290.5911510461174</v>
      </c>
      <c r="V18" s="109">
        <v>0.50107069431321249</v>
      </c>
      <c r="W18" s="109">
        <v>0.49892930568678745</v>
      </c>
      <c r="X18" s="112">
        <f t="shared" si="10"/>
        <v>3152.0308756952286</v>
      </c>
      <c r="Y18" s="112">
        <f t="shared" si="11"/>
        <v>3138.5602753508883</v>
      </c>
    </row>
    <row r="19" spans="1:25" s="48" customFormat="1" ht="15" customHeight="1" thickBot="1" x14ac:dyDescent="0.35">
      <c r="A19" s="9"/>
      <c r="B19" s="10">
        <v>361262.98289326287</v>
      </c>
      <c r="C19" s="74" t="s">
        <v>59</v>
      </c>
      <c r="D19" s="36">
        <v>303460.9056303408</v>
      </c>
      <c r="E19" s="37">
        <v>43351.557947191541</v>
      </c>
      <c r="F19" s="38">
        <v>14450.519315730515</v>
      </c>
      <c r="G19" s="39">
        <v>0</v>
      </c>
      <c r="H19" s="40">
        <v>0</v>
      </c>
      <c r="I19" s="11">
        <f t="shared" si="6"/>
        <v>14450.519315730515</v>
      </c>
      <c r="J19" s="103">
        <v>0.49374958661287122</v>
      </c>
      <c r="K19" s="103">
        <v>0.50625041338712873</v>
      </c>
      <c r="L19" s="106">
        <f t="shared" si="7"/>
        <v>7134.9379384832528</v>
      </c>
      <c r="M19" s="106">
        <f t="shared" si="9"/>
        <v>7315.581377247262</v>
      </c>
      <c r="N19" s="98"/>
      <c r="P19" s="36">
        <v>234820.93888062084</v>
      </c>
      <c r="Q19" s="37">
        <v>101153.63521011361</v>
      </c>
      <c r="R19" s="38">
        <v>25288.408802528404</v>
      </c>
      <c r="S19" s="39">
        <v>0</v>
      </c>
      <c r="T19" s="40">
        <v>0</v>
      </c>
      <c r="U19" s="11">
        <f t="shared" si="8"/>
        <v>25288.408802528404</v>
      </c>
      <c r="V19" s="109">
        <v>0.49374958661287122</v>
      </c>
      <c r="W19" s="109">
        <v>0.50625041338712873</v>
      </c>
      <c r="X19" s="112">
        <f t="shared" si="10"/>
        <v>12486.141392345693</v>
      </c>
      <c r="Y19" s="112">
        <f t="shared" si="11"/>
        <v>12802.267410182709</v>
      </c>
    </row>
    <row r="20" spans="1:25" ht="15" thickBot="1" x14ac:dyDescent="0.35">
      <c r="A20" s="87" t="s">
        <v>10</v>
      </c>
      <c r="B20" s="80">
        <f>SUM(B21:B27)</f>
        <v>3947362.3001721003</v>
      </c>
      <c r="C20" s="80"/>
      <c r="D20" s="81">
        <f t="shared" ref="D20:H20" si="20">SUM(D21:D27)</f>
        <v>3508511.7954662507</v>
      </c>
      <c r="E20" s="82">
        <f t="shared" si="20"/>
        <v>404216.695171748</v>
      </c>
      <c r="F20" s="83">
        <f t="shared" si="20"/>
        <v>34633.809534101616</v>
      </c>
      <c r="G20" s="84">
        <f t="shared" si="20"/>
        <v>0</v>
      </c>
      <c r="H20" s="85">
        <f t="shared" si="20"/>
        <v>0</v>
      </c>
      <c r="I20" s="86">
        <f t="shared" ref="I20" si="21">SUM(I21:I27)</f>
        <v>34633.809534101616</v>
      </c>
      <c r="J20" s="102"/>
      <c r="K20" s="102"/>
      <c r="L20" s="105"/>
      <c r="M20" s="105"/>
      <c r="N20" s="97"/>
      <c r="O20" s="78"/>
      <c r="P20" s="81">
        <f t="shared" ref="P20" si="22">SUM(P21:P27)</f>
        <v>3352296.9618754727</v>
      </c>
      <c r="Q20" s="82">
        <f t="shared" ref="Q20" si="23">SUM(Q21:Q27)</f>
        <v>494992.66649463301</v>
      </c>
      <c r="R20" s="83">
        <f t="shared" ref="R20" si="24">SUM(R21:R27)</f>
        <v>100072.67180199384</v>
      </c>
      <c r="S20" s="84">
        <f t="shared" ref="S20" si="25">SUM(S21:S27)</f>
        <v>0</v>
      </c>
      <c r="T20" s="85">
        <f t="shared" ref="T20" si="26">SUM(T21:T27)</f>
        <v>0</v>
      </c>
      <c r="U20" s="86">
        <f t="shared" ref="U20" si="27">SUM(U21:U27)</f>
        <v>100072.67180199384</v>
      </c>
      <c r="V20" s="108"/>
      <c r="W20" s="108"/>
      <c r="X20" s="111"/>
      <c r="Y20" s="111"/>
    </row>
    <row r="21" spans="1:25" s="48" customFormat="1" ht="15" thickBot="1" x14ac:dyDescent="0.35">
      <c r="A21" s="34"/>
      <c r="B21" s="10">
        <v>684799.3243343397</v>
      </c>
      <c r="C21" s="74" t="s">
        <v>32</v>
      </c>
      <c r="D21" s="36">
        <v>616319.39190090576</v>
      </c>
      <c r="E21" s="37">
        <v>68479.932433433976</v>
      </c>
      <c r="F21" s="38">
        <v>0</v>
      </c>
      <c r="G21" s="39">
        <v>0</v>
      </c>
      <c r="H21" s="40">
        <v>0</v>
      </c>
      <c r="I21" s="11">
        <f t="shared" si="6"/>
        <v>0</v>
      </c>
      <c r="J21" s="103">
        <v>0.49161916143636625</v>
      </c>
      <c r="K21" s="103">
        <v>0.5083808385636337</v>
      </c>
      <c r="L21" s="106">
        <f t="shared" si="7"/>
        <v>0</v>
      </c>
      <c r="M21" s="106">
        <f t="shared" si="9"/>
        <v>0</v>
      </c>
      <c r="N21" s="98"/>
      <c r="P21" s="36">
        <v>595775.41217087558</v>
      </c>
      <c r="Q21" s="37">
        <v>82175.918920120763</v>
      </c>
      <c r="R21" s="38">
        <v>6847.9932433433969</v>
      </c>
      <c r="S21" s="39">
        <v>0</v>
      </c>
      <c r="T21" s="40">
        <v>0</v>
      </c>
      <c r="U21" s="11">
        <f t="shared" si="8"/>
        <v>6847.9932433433969</v>
      </c>
      <c r="V21" s="109">
        <v>0.49161916143636625</v>
      </c>
      <c r="W21" s="109">
        <v>0.5083808385636337</v>
      </c>
      <c r="X21" s="112">
        <f t="shared" si="10"/>
        <v>3366.6046958143829</v>
      </c>
      <c r="Y21" s="112">
        <f t="shared" si="11"/>
        <v>3481.388547529014</v>
      </c>
    </row>
    <row r="22" spans="1:25" s="48" customFormat="1" ht="15" thickBot="1" x14ac:dyDescent="0.35">
      <c r="A22" s="34"/>
      <c r="B22" s="10">
        <v>363513.55880445137</v>
      </c>
      <c r="C22" s="74" t="s">
        <v>33</v>
      </c>
      <c r="D22" s="36">
        <v>327162.20292400627</v>
      </c>
      <c r="E22" s="37">
        <v>36351.355880445139</v>
      </c>
      <c r="F22" s="38">
        <v>0</v>
      </c>
      <c r="G22" s="39">
        <v>0</v>
      </c>
      <c r="H22" s="40">
        <v>0</v>
      </c>
      <c r="I22" s="11">
        <f t="shared" si="6"/>
        <v>0</v>
      </c>
      <c r="J22" s="103">
        <v>0.51536701299448262</v>
      </c>
      <c r="K22" s="103">
        <v>0.48463298700551743</v>
      </c>
      <c r="L22" s="106">
        <f t="shared" si="7"/>
        <v>0</v>
      </c>
      <c r="M22" s="106">
        <f t="shared" si="9"/>
        <v>0</v>
      </c>
      <c r="N22" s="98"/>
      <c r="P22" s="36">
        <v>316256.79615987267</v>
      </c>
      <c r="Q22" s="37">
        <v>43621.627056534162</v>
      </c>
      <c r="R22" s="38">
        <v>3635.135588044514</v>
      </c>
      <c r="S22" s="39">
        <v>0</v>
      </c>
      <c r="T22" s="40">
        <v>0</v>
      </c>
      <c r="U22" s="11">
        <f t="shared" si="8"/>
        <v>3635.135588044514</v>
      </c>
      <c r="V22" s="109">
        <v>0.51536701299448262</v>
      </c>
      <c r="W22" s="109">
        <v>0.48463298700551743</v>
      </c>
      <c r="X22" s="112">
        <f t="shared" si="10"/>
        <v>1873.4289698404432</v>
      </c>
      <c r="Y22" s="112">
        <f t="shared" si="11"/>
        <v>1761.706618204071</v>
      </c>
    </row>
    <row r="23" spans="1:25" s="48" customFormat="1" ht="15" thickBot="1" x14ac:dyDescent="0.35">
      <c r="A23" s="34"/>
      <c r="B23" s="10">
        <v>300866.30671523634</v>
      </c>
      <c r="C23" s="74" t="s">
        <v>34</v>
      </c>
      <c r="D23" s="36">
        <v>270779.67604371271</v>
      </c>
      <c r="E23" s="37">
        <v>30086.630671523635</v>
      </c>
      <c r="F23" s="38">
        <v>0</v>
      </c>
      <c r="G23" s="39">
        <v>0</v>
      </c>
      <c r="H23" s="40">
        <v>0</v>
      </c>
      <c r="I23" s="11">
        <f t="shared" si="6"/>
        <v>0</v>
      </c>
      <c r="J23" s="103">
        <v>0.4855307700707826</v>
      </c>
      <c r="K23" s="103">
        <v>0.5144692299292174</v>
      </c>
      <c r="L23" s="106">
        <f t="shared" si="7"/>
        <v>0</v>
      </c>
      <c r="M23" s="106">
        <f t="shared" si="9"/>
        <v>0</v>
      </c>
      <c r="N23" s="98"/>
      <c r="P23" s="36">
        <v>261753.68684225561</v>
      </c>
      <c r="Q23" s="37">
        <v>36103.956805828362</v>
      </c>
      <c r="R23" s="38">
        <v>3008.6630671523635</v>
      </c>
      <c r="S23" s="39">
        <v>0</v>
      </c>
      <c r="T23" s="40">
        <v>0</v>
      </c>
      <c r="U23" s="11">
        <f t="shared" si="8"/>
        <v>3008.6630671523635</v>
      </c>
      <c r="V23" s="109">
        <v>0.4855307700707826</v>
      </c>
      <c r="W23" s="109">
        <v>0.5144692299292174</v>
      </c>
      <c r="X23" s="112">
        <f t="shared" si="10"/>
        <v>1460.7984958780098</v>
      </c>
      <c r="Y23" s="112">
        <f t="shared" si="11"/>
        <v>1547.8645712743537</v>
      </c>
    </row>
    <row r="24" spans="1:25" s="48" customFormat="1" ht="15" thickBot="1" x14ac:dyDescent="0.35">
      <c r="A24" s="34"/>
      <c r="B24" s="10">
        <v>866857.02679303824</v>
      </c>
      <c r="C24" s="74" t="s">
        <v>35</v>
      </c>
      <c r="D24" s="36">
        <v>762834.18357787363</v>
      </c>
      <c r="E24" s="37">
        <v>86685.702679303824</v>
      </c>
      <c r="F24" s="38">
        <v>17337.140535860766</v>
      </c>
      <c r="G24" s="39">
        <v>0</v>
      </c>
      <c r="H24" s="40">
        <v>0</v>
      </c>
      <c r="I24" s="11">
        <f t="shared" si="6"/>
        <v>17337.140535860766</v>
      </c>
      <c r="J24" s="103">
        <v>0.48973474165867004</v>
      </c>
      <c r="K24" s="103">
        <v>0.51026525834132996</v>
      </c>
      <c r="L24" s="106">
        <f t="shared" si="7"/>
        <v>8490.6000414298287</v>
      </c>
      <c r="M24" s="106">
        <f t="shared" si="9"/>
        <v>8846.5404944309375</v>
      </c>
      <c r="N24" s="98"/>
      <c r="P24" s="36">
        <v>719491.33223822166</v>
      </c>
      <c r="Q24" s="37">
        <v>112691.41348309498</v>
      </c>
      <c r="R24" s="38">
        <v>34674.281071721532</v>
      </c>
      <c r="S24" s="39">
        <v>0</v>
      </c>
      <c r="T24" s="40">
        <v>0</v>
      </c>
      <c r="U24" s="11">
        <f t="shared" si="8"/>
        <v>34674.281071721532</v>
      </c>
      <c r="V24" s="109">
        <v>0.48973474165867004</v>
      </c>
      <c r="W24" s="109">
        <v>0.51026525834132996</v>
      </c>
      <c r="X24" s="112">
        <f t="shared" si="10"/>
        <v>16981.200082859657</v>
      </c>
      <c r="Y24" s="112">
        <f t="shared" si="11"/>
        <v>17693.080988861875</v>
      </c>
    </row>
    <row r="25" spans="1:25" s="48" customFormat="1" ht="15" thickBot="1" x14ac:dyDescent="0.35">
      <c r="A25" s="34"/>
      <c r="B25" s="10">
        <v>1097635.8895215536</v>
      </c>
      <c r="C25" s="74" t="s">
        <v>36</v>
      </c>
      <c r="D25" s="36">
        <v>976895.94167418277</v>
      </c>
      <c r="E25" s="37">
        <v>109763.58895215538</v>
      </c>
      <c r="F25" s="38">
        <v>10976.358895215537</v>
      </c>
      <c r="G25" s="39">
        <v>0</v>
      </c>
      <c r="H25" s="40">
        <v>0</v>
      </c>
      <c r="I25" s="11">
        <f t="shared" si="6"/>
        <v>10976.358895215537</v>
      </c>
      <c r="J25" s="103">
        <v>0.49145559631230074</v>
      </c>
      <c r="K25" s="103">
        <v>0.50854440368769938</v>
      </c>
      <c r="L25" s="106">
        <f t="shared" si="7"/>
        <v>5394.3930061859783</v>
      </c>
      <c r="M25" s="106">
        <f t="shared" si="9"/>
        <v>5581.9658890295595</v>
      </c>
      <c r="N25" s="98"/>
      <c r="P25" s="36">
        <v>932990.50609332055</v>
      </c>
      <c r="Q25" s="37">
        <v>131716.30674258643</v>
      </c>
      <c r="R25" s="38">
        <v>32929.076685646607</v>
      </c>
      <c r="S25" s="39">
        <v>0</v>
      </c>
      <c r="T25" s="40">
        <v>0</v>
      </c>
      <c r="U25" s="11">
        <f t="shared" si="8"/>
        <v>32929.076685646607</v>
      </c>
      <c r="V25" s="109">
        <v>0.49145559631230074</v>
      </c>
      <c r="W25" s="109">
        <v>0.50854440368769938</v>
      </c>
      <c r="X25" s="112">
        <f t="shared" si="10"/>
        <v>16183.179018557932</v>
      </c>
      <c r="Y25" s="112">
        <f t="shared" si="11"/>
        <v>16745.897667088677</v>
      </c>
    </row>
    <row r="26" spans="1:25" s="48" customFormat="1" ht="15" thickBot="1" x14ac:dyDescent="0.35">
      <c r="A26" s="34"/>
      <c r="B26" s="10">
        <v>317674.68885221495</v>
      </c>
      <c r="C26" s="74" t="s">
        <v>37</v>
      </c>
      <c r="D26" s="36">
        <v>285907.21996699349</v>
      </c>
      <c r="E26" s="37">
        <v>31767.468885221497</v>
      </c>
      <c r="F26" s="38">
        <v>0</v>
      </c>
      <c r="G26" s="39">
        <v>0</v>
      </c>
      <c r="H26" s="40">
        <v>0</v>
      </c>
      <c r="I26" s="11">
        <f t="shared" si="6"/>
        <v>0</v>
      </c>
      <c r="J26" s="103">
        <v>0.49488757363069241</v>
      </c>
      <c r="K26" s="103">
        <v>0.50511242636930753</v>
      </c>
      <c r="L26" s="106">
        <f t="shared" si="7"/>
        <v>0</v>
      </c>
      <c r="M26" s="106">
        <f t="shared" si="9"/>
        <v>0</v>
      </c>
      <c r="N26" s="98"/>
      <c r="P26" s="36">
        <v>276376.97930142703</v>
      </c>
      <c r="Q26" s="37">
        <v>38120.962662265796</v>
      </c>
      <c r="R26" s="38">
        <v>3176.7468885221497</v>
      </c>
      <c r="S26" s="39">
        <v>0</v>
      </c>
      <c r="T26" s="40">
        <v>0</v>
      </c>
      <c r="U26" s="11">
        <f t="shared" si="8"/>
        <v>3176.7468885221497</v>
      </c>
      <c r="V26" s="109">
        <v>0.49488757363069241</v>
      </c>
      <c r="W26" s="109">
        <v>0.50511242636930753</v>
      </c>
      <c r="X26" s="112">
        <f t="shared" si="10"/>
        <v>1572.1325596995785</v>
      </c>
      <c r="Y26" s="112">
        <f t="shared" si="11"/>
        <v>1604.6143288225712</v>
      </c>
    </row>
    <row r="27" spans="1:25" s="48" customFormat="1" ht="15" thickBot="1" x14ac:dyDescent="0.35">
      <c r="A27" s="34"/>
      <c r="B27" s="10">
        <v>316015.50515126577</v>
      </c>
      <c r="C27" s="74" t="s">
        <v>38</v>
      </c>
      <c r="D27" s="36">
        <v>268613.17937857588</v>
      </c>
      <c r="E27" s="37">
        <v>41082.01566966455</v>
      </c>
      <c r="F27" s="38">
        <v>6320.3101030253156</v>
      </c>
      <c r="G27" s="39">
        <v>0</v>
      </c>
      <c r="H27" s="40">
        <v>0</v>
      </c>
      <c r="I27" s="11">
        <f t="shared" si="6"/>
        <v>6320.3101030253156</v>
      </c>
      <c r="J27" s="103">
        <v>0.49365329905579231</v>
      </c>
      <c r="K27" s="103">
        <v>0.50634670094420764</v>
      </c>
      <c r="L27" s="106">
        <f t="shared" si="7"/>
        <v>3120.0419334141015</v>
      </c>
      <c r="M27" s="106">
        <f t="shared" si="9"/>
        <v>3200.2681696112136</v>
      </c>
      <c r="N27" s="98"/>
      <c r="P27" s="36">
        <v>249652.24906949996</v>
      </c>
      <c r="Q27" s="37">
        <v>50562.480824202525</v>
      </c>
      <c r="R27" s="38">
        <v>15800.775257563289</v>
      </c>
      <c r="S27" s="39">
        <v>0</v>
      </c>
      <c r="T27" s="40">
        <v>0</v>
      </c>
      <c r="U27" s="11">
        <f t="shared" si="8"/>
        <v>15800.775257563289</v>
      </c>
      <c r="V27" s="109">
        <v>0.49365329905579231</v>
      </c>
      <c r="W27" s="109">
        <v>0.50634670094420764</v>
      </c>
      <c r="X27" s="112">
        <f t="shared" si="10"/>
        <v>7800.1048335352543</v>
      </c>
      <c r="Y27" s="112">
        <f t="shared" si="11"/>
        <v>8000.6704240280342</v>
      </c>
    </row>
    <row r="28" spans="1:25" ht="15" thickBot="1" x14ac:dyDescent="0.35">
      <c r="A28" s="79" t="s">
        <v>11</v>
      </c>
      <c r="B28" s="80">
        <f>SUM(B29:B35)</f>
        <v>3492124.9483299972</v>
      </c>
      <c r="C28" s="80"/>
      <c r="D28" s="81">
        <f t="shared" ref="D28:H28" si="28">SUM(D29:D35)</f>
        <v>2703503.7559880461</v>
      </c>
      <c r="E28" s="82">
        <f t="shared" si="28"/>
        <v>617732.07398450328</v>
      </c>
      <c r="F28" s="83">
        <f t="shared" si="28"/>
        <v>165440.07835744819</v>
      </c>
      <c r="G28" s="84">
        <f t="shared" si="28"/>
        <v>5449.04</v>
      </c>
      <c r="H28" s="85">
        <f t="shared" si="28"/>
        <v>0</v>
      </c>
      <c r="I28" s="86">
        <f>SUM(I29:I35)</f>
        <v>170889.11835744817</v>
      </c>
      <c r="J28" s="102"/>
      <c r="K28" s="102"/>
      <c r="L28" s="105"/>
      <c r="M28" s="105"/>
      <c r="N28" s="97"/>
      <c r="O28" s="78"/>
      <c r="P28" s="81">
        <f t="shared" ref="P28" si="29">SUM(P29:P35)</f>
        <v>2494363.7626649318</v>
      </c>
      <c r="Q28" s="82">
        <f t="shared" ref="Q28" si="30">SUM(Q29:Q35)</f>
        <v>748522.22721516527</v>
      </c>
      <c r="R28" s="83">
        <f t="shared" ref="R28" si="31">SUM(R29:R35)</f>
        <v>238340.87844989993</v>
      </c>
      <c r="S28" s="84">
        <f t="shared" ref="S28" si="32">SUM(S29:S35)</f>
        <v>10898.08</v>
      </c>
      <c r="T28" s="85">
        <f t="shared" ref="T28" si="33">SUM(T29:T35)</f>
        <v>0</v>
      </c>
      <c r="U28" s="86">
        <f>SUM(U29:U35)</f>
        <v>249238.95844989995</v>
      </c>
      <c r="V28" s="108"/>
      <c r="W28" s="108"/>
      <c r="X28" s="111"/>
      <c r="Y28" s="111"/>
    </row>
    <row r="29" spans="1:25" s="48" customFormat="1" ht="15" thickBot="1" x14ac:dyDescent="0.35">
      <c r="A29" s="9"/>
      <c r="B29" s="10">
        <v>302963.06091517571</v>
      </c>
      <c r="C29" s="74" t="s">
        <v>46</v>
      </c>
      <c r="D29" s="36">
        <v>251459.34055959582</v>
      </c>
      <c r="E29" s="37">
        <v>48474.089746428115</v>
      </c>
      <c r="F29" s="38">
        <v>3029.6306091517572</v>
      </c>
      <c r="G29" s="39">
        <v>0</v>
      </c>
      <c r="H29" s="40">
        <v>0</v>
      </c>
      <c r="I29" s="11">
        <f t="shared" si="6"/>
        <v>3029.6306091517572</v>
      </c>
      <c r="J29" s="103">
        <v>0.49349817120660933</v>
      </c>
      <c r="K29" s="103">
        <v>0.50650182879339078</v>
      </c>
      <c r="L29" s="106">
        <f t="shared" si="7"/>
        <v>1495.117165047958</v>
      </c>
      <c r="M29" s="106">
        <f t="shared" si="9"/>
        <v>1534.5134441037997</v>
      </c>
      <c r="N29" s="98"/>
      <c r="P29" s="36">
        <v>218133.4038589265</v>
      </c>
      <c r="Q29" s="37">
        <v>75740.765228793927</v>
      </c>
      <c r="R29" s="38">
        <v>9088.8918274552707</v>
      </c>
      <c r="S29" s="39">
        <v>0</v>
      </c>
      <c r="T29" s="40">
        <v>0</v>
      </c>
      <c r="U29" s="11">
        <f t="shared" si="8"/>
        <v>9088.8918274552707</v>
      </c>
      <c r="V29" s="109">
        <v>0.49349817120660933</v>
      </c>
      <c r="W29" s="109">
        <v>0.50650182879339078</v>
      </c>
      <c r="X29" s="112">
        <f t="shared" si="10"/>
        <v>4485.3514951438738</v>
      </c>
      <c r="Y29" s="112">
        <f t="shared" si="11"/>
        <v>4603.5403323113978</v>
      </c>
    </row>
    <row r="30" spans="1:25" s="48" customFormat="1" ht="15" thickBot="1" x14ac:dyDescent="0.35">
      <c r="A30" s="9"/>
      <c r="B30" s="10">
        <v>423648.88741482166</v>
      </c>
      <c r="C30" s="74" t="s">
        <v>47</v>
      </c>
      <c r="D30" s="36">
        <v>355865.06542845018</v>
      </c>
      <c r="E30" s="37">
        <v>59310.844238075035</v>
      </c>
      <c r="F30" s="38">
        <v>8472.9777482964328</v>
      </c>
      <c r="G30" s="39">
        <v>0</v>
      </c>
      <c r="H30" s="40">
        <v>0</v>
      </c>
      <c r="I30" s="11">
        <f t="shared" si="6"/>
        <v>8472.9777482964328</v>
      </c>
      <c r="J30" s="103">
        <v>0.48717207538124213</v>
      </c>
      <c r="K30" s="103">
        <v>0.51282792461875792</v>
      </c>
      <c r="L30" s="106">
        <f t="shared" si="7"/>
        <v>4127.7981542966572</v>
      </c>
      <c r="M30" s="106">
        <f t="shared" si="9"/>
        <v>4345.1795939997764</v>
      </c>
      <c r="N30" s="98"/>
      <c r="P30" s="36">
        <v>343155.59880600555</v>
      </c>
      <c r="Q30" s="37">
        <v>67783.821986371462</v>
      </c>
      <c r="R30" s="38">
        <v>12709.46662244465</v>
      </c>
      <c r="S30" s="39">
        <v>0</v>
      </c>
      <c r="T30" s="40">
        <v>0</v>
      </c>
      <c r="U30" s="11">
        <f t="shared" si="8"/>
        <v>12709.46662244465</v>
      </c>
      <c r="V30" s="109">
        <v>0.48717207538124213</v>
      </c>
      <c r="W30" s="109">
        <v>0.51282792461875792</v>
      </c>
      <c r="X30" s="112">
        <f t="shared" si="10"/>
        <v>6191.6972314449858</v>
      </c>
      <c r="Y30" s="112">
        <f t="shared" si="11"/>
        <v>6517.7693909996651</v>
      </c>
    </row>
    <row r="31" spans="1:25" s="48" customFormat="1" ht="15" thickBot="1" x14ac:dyDescent="0.35">
      <c r="A31" s="9"/>
      <c r="B31" s="10">
        <v>352561</v>
      </c>
      <c r="C31" s="74" t="s">
        <v>48</v>
      </c>
      <c r="D31" s="36">
        <v>296151.24</v>
      </c>
      <c r="E31" s="37">
        <v>56409.760000000002</v>
      </c>
      <c r="F31" s="38">
        <v>0</v>
      </c>
      <c r="G31" s="39">
        <v>0</v>
      </c>
      <c r="H31" s="40">
        <v>0</v>
      </c>
      <c r="I31" s="11">
        <f t="shared" si="6"/>
        <v>0</v>
      </c>
      <c r="J31" s="103">
        <v>0.49073819135282137</v>
      </c>
      <c r="K31" s="103">
        <v>0.50926180864717874</v>
      </c>
      <c r="L31" s="106">
        <f t="shared" si="7"/>
        <v>0</v>
      </c>
      <c r="M31" s="106">
        <f t="shared" si="9"/>
        <v>0</v>
      </c>
      <c r="N31" s="98"/>
      <c r="P31" s="36">
        <v>260895.13999999998</v>
      </c>
      <c r="Q31" s="37">
        <v>81089.03</v>
      </c>
      <c r="R31" s="38">
        <v>10576.83</v>
      </c>
      <c r="S31" s="39">
        <v>0</v>
      </c>
      <c r="T31" s="40">
        <v>0</v>
      </c>
      <c r="U31" s="11">
        <f t="shared" si="8"/>
        <v>10576.83</v>
      </c>
      <c r="V31" s="109">
        <v>0.49073819135282137</v>
      </c>
      <c r="W31" s="109">
        <v>0.50926180864717874</v>
      </c>
      <c r="X31" s="112">
        <f t="shared" si="10"/>
        <v>5190.4544244462613</v>
      </c>
      <c r="Y31" s="112">
        <f t="shared" si="11"/>
        <v>5386.3755755537395</v>
      </c>
    </row>
    <row r="32" spans="1:25" s="48" customFormat="1" ht="15" thickBot="1" x14ac:dyDescent="0.35">
      <c r="A32" s="9"/>
      <c r="B32" s="10">
        <v>544904</v>
      </c>
      <c r="C32" s="74" t="s">
        <v>49</v>
      </c>
      <c r="D32" s="36">
        <v>228859.68000000002</v>
      </c>
      <c r="E32" s="37">
        <v>190716.4</v>
      </c>
      <c r="F32" s="38">
        <v>119878.88</v>
      </c>
      <c r="G32" s="39">
        <v>5449.04</v>
      </c>
      <c r="H32" s="40">
        <v>0</v>
      </c>
      <c r="I32" s="11">
        <f t="shared" si="6"/>
        <v>125327.92</v>
      </c>
      <c r="J32" s="103">
        <v>0.49709349331681607</v>
      </c>
      <c r="K32" s="103">
        <v>0.50290650668318393</v>
      </c>
      <c r="L32" s="106">
        <f t="shared" si="7"/>
        <v>62299.693562930457</v>
      </c>
      <c r="M32" s="106">
        <f t="shared" si="9"/>
        <v>63028.226437069541</v>
      </c>
      <c r="N32" s="98"/>
      <c r="P32" s="36">
        <v>217961.59999999995</v>
      </c>
      <c r="Q32" s="37">
        <v>179818.32</v>
      </c>
      <c r="R32" s="38">
        <v>136226</v>
      </c>
      <c r="S32" s="39">
        <v>10898.08</v>
      </c>
      <c r="T32" s="40">
        <v>0</v>
      </c>
      <c r="U32" s="11">
        <f t="shared" si="8"/>
        <v>147124.07999999999</v>
      </c>
      <c r="V32" s="109">
        <v>0.49709349331681607</v>
      </c>
      <c r="W32" s="109">
        <v>0.50290650668318393</v>
      </c>
      <c r="X32" s="112">
        <f t="shared" si="10"/>
        <v>73134.4228782227</v>
      </c>
      <c r="Y32" s="112">
        <f t="shared" si="11"/>
        <v>73989.657121777287</v>
      </c>
    </row>
    <row r="33" spans="1:25" s="48" customFormat="1" ht="15" thickBot="1" x14ac:dyDescent="0.35">
      <c r="A33" s="9"/>
      <c r="B33" s="10">
        <v>498223</v>
      </c>
      <c r="C33" s="74" t="s">
        <v>50</v>
      </c>
      <c r="D33" s="36">
        <v>448400.7</v>
      </c>
      <c r="E33" s="37">
        <v>39857.840000000004</v>
      </c>
      <c r="F33" s="38">
        <v>9964.4600000000009</v>
      </c>
      <c r="G33" s="39">
        <v>0</v>
      </c>
      <c r="H33" s="40">
        <v>0</v>
      </c>
      <c r="I33" s="11">
        <f t="shared" si="6"/>
        <v>9964.4600000000009</v>
      </c>
      <c r="J33" s="103">
        <v>0.49666230033002307</v>
      </c>
      <c r="K33" s="103">
        <v>0.50333769966997688</v>
      </c>
      <c r="L33" s="106">
        <f t="shared" si="7"/>
        <v>4948.9716251465024</v>
      </c>
      <c r="M33" s="106">
        <f t="shared" si="9"/>
        <v>5015.4883748534985</v>
      </c>
      <c r="N33" s="98"/>
      <c r="P33" s="36">
        <v>433454.01</v>
      </c>
      <c r="Q33" s="37">
        <v>49822.3</v>
      </c>
      <c r="R33" s="38">
        <v>14946.689999999999</v>
      </c>
      <c r="S33" s="39">
        <v>0</v>
      </c>
      <c r="T33" s="40">
        <v>0</v>
      </c>
      <c r="U33" s="11">
        <f t="shared" si="8"/>
        <v>14946.689999999999</v>
      </c>
      <c r="V33" s="109">
        <v>0.49666230033002307</v>
      </c>
      <c r="W33" s="109">
        <v>0.50333769966997688</v>
      </c>
      <c r="X33" s="112">
        <f t="shared" si="10"/>
        <v>7423.4574377197514</v>
      </c>
      <c r="Y33" s="112">
        <f t="shared" si="11"/>
        <v>7523.2325622802464</v>
      </c>
    </row>
    <row r="34" spans="1:25" s="48" customFormat="1" ht="15" thickBot="1" x14ac:dyDescent="0.35">
      <c r="A34" s="9"/>
      <c r="B34" s="10">
        <v>1039588</v>
      </c>
      <c r="C34" s="74" t="s">
        <v>51</v>
      </c>
      <c r="D34" s="36">
        <v>842066.28</v>
      </c>
      <c r="E34" s="37">
        <v>176729.96000000002</v>
      </c>
      <c r="F34" s="38">
        <v>20791.760000000002</v>
      </c>
      <c r="G34" s="39">
        <v>0</v>
      </c>
      <c r="H34" s="40">
        <v>0</v>
      </c>
      <c r="I34" s="11">
        <f t="shared" si="6"/>
        <v>20791.760000000002</v>
      </c>
      <c r="J34" s="103">
        <v>0.4947214181564828</v>
      </c>
      <c r="K34" s="103">
        <v>0.50527858184351726</v>
      </c>
      <c r="L34" s="106">
        <f t="shared" si="7"/>
        <v>10286.128993169234</v>
      </c>
      <c r="M34" s="106">
        <f t="shared" si="9"/>
        <v>10505.63100683077</v>
      </c>
      <c r="N34" s="98"/>
      <c r="P34" s="36">
        <v>779691</v>
      </c>
      <c r="Q34" s="37">
        <v>218313.47999999998</v>
      </c>
      <c r="R34" s="38">
        <v>41583.520000000004</v>
      </c>
      <c r="S34" s="39">
        <v>0</v>
      </c>
      <c r="T34" s="40">
        <v>0</v>
      </c>
      <c r="U34" s="11">
        <f t="shared" si="8"/>
        <v>41583.520000000004</v>
      </c>
      <c r="V34" s="109">
        <v>0.4947214181564828</v>
      </c>
      <c r="W34" s="109">
        <v>0.50527858184351726</v>
      </c>
      <c r="X34" s="112">
        <f t="shared" si="10"/>
        <v>20572.257986338467</v>
      </c>
      <c r="Y34" s="112">
        <f t="shared" si="11"/>
        <v>21011.262013661541</v>
      </c>
    </row>
    <row r="35" spans="1:25" s="48" customFormat="1" ht="15" thickBot="1" x14ac:dyDescent="0.35">
      <c r="A35" s="9"/>
      <c r="B35" s="10">
        <v>330237</v>
      </c>
      <c r="C35" s="74" t="s">
        <v>52</v>
      </c>
      <c r="D35" s="36">
        <v>280701.45</v>
      </c>
      <c r="E35" s="37">
        <v>46233.180000000008</v>
      </c>
      <c r="F35" s="38">
        <v>3302.37</v>
      </c>
      <c r="G35" s="39">
        <v>0</v>
      </c>
      <c r="H35" s="40">
        <v>0</v>
      </c>
      <c r="I35" s="11">
        <f t="shared" si="6"/>
        <v>3302.37</v>
      </c>
      <c r="J35" s="103">
        <v>0.50218650651881924</v>
      </c>
      <c r="K35" s="103">
        <v>0.49781349348118065</v>
      </c>
      <c r="L35" s="106">
        <f t="shared" si="7"/>
        <v>1658.4056535325531</v>
      </c>
      <c r="M35" s="106">
        <f t="shared" si="9"/>
        <v>1643.9643464674464</v>
      </c>
      <c r="N35" s="98"/>
      <c r="P35" s="36">
        <v>241073.00999999998</v>
      </c>
      <c r="Q35" s="37">
        <v>75954.510000000009</v>
      </c>
      <c r="R35" s="38">
        <v>13209.48</v>
      </c>
      <c r="S35" s="39">
        <v>0</v>
      </c>
      <c r="T35" s="40">
        <v>0</v>
      </c>
      <c r="U35" s="11">
        <f t="shared" si="8"/>
        <v>13209.48</v>
      </c>
      <c r="V35" s="109">
        <v>0.50218650651881924</v>
      </c>
      <c r="W35" s="109">
        <v>0.49781349348118065</v>
      </c>
      <c r="X35" s="112">
        <f t="shared" si="10"/>
        <v>6633.6226141302122</v>
      </c>
      <c r="Y35" s="112">
        <f t="shared" si="11"/>
        <v>6575.8573858697855</v>
      </c>
    </row>
    <row r="36" spans="1:25" ht="15" thickBot="1" x14ac:dyDescent="0.35">
      <c r="A36" s="79" t="s">
        <v>12</v>
      </c>
      <c r="B36" s="80">
        <f>SUM(B37:B44)</f>
        <v>3040904</v>
      </c>
      <c r="C36" s="80"/>
      <c r="D36" s="81">
        <f t="shared" ref="D36:H36" si="34">SUM(D37:D44)</f>
        <v>1591635.33</v>
      </c>
      <c r="E36" s="82">
        <f t="shared" si="34"/>
        <v>892738.08999999985</v>
      </c>
      <c r="F36" s="83">
        <f t="shared" si="34"/>
        <v>519699.28</v>
      </c>
      <c r="G36" s="84">
        <f t="shared" si="34"/>
        <v>36831.300000000003</v>
      </c>
      <c r="H36" s="85">
        <f t="shared" si="34"/>
        <v>0</v>
      </c>
      <c r="I36" s="86">
        <f>SUM(I37:I44)</f>
        <v>556530.58000000007</v>
      </c>
      <c r="J36" s="102"/>
      <c r="K36" s="102"/>
      <c r="L36" s="105"/>
      <c r="M36" s="105"/>
      <c r="N36" s="97"/>
      <c r="O36" s="78"/>
      <c r="P36" s="81">
        <f t="shared" ref="P36" si="35">SUM(P37:P44)</f>
        <v>1129263.78</v>
      </c>
      <c r="Q36" s="82">
        <f t="shared" ref="Q36" si="36">SUM(Q37:Q44)</f>
        <v>1086387.56</v>
      </c>
      <c r="R36" s="83">
        <f t="shared" ref="R36" si="37">SUM(R37:R44)</f>
        <v>701533.99000000011</v>
      </c>
      <c r="S36" s="84">
        <f t="shared" ref="S36" si="38">SUM(S37:S44)</f>
        <v>123718.67</v>
      </c>
      <c r="T36" s="85">
        <f t="shared" ref="T36" si="39">SUM(T37:T44)</f>
        <v>0</v>
      </c>
      <c r="U36" s="86">
        <f>SUM(U37:U44)</f>
        <v>825252.66</v>
      </c>
      <c r="V36" s="108"/>
      <c r="W36" s="108"/>
      <c r="X36" s="111"/>
      <c r="Y36" s="111"/>
    </row>
    <row r="37" spans="1:25" s="48" customFormat="1" ht="15" thickBot="1" x14ac:dyDescent="0.35">
      <c r="A37" s="9"/>
      <c r="B37" s="10">
        <v>468120</v>
      </c>
      <c r="C37" s="74" t="s">
        <v>60</v>
      </c>
      <c r="D37" s="36">
        <v>163842</v>
      </c>
      <c r="E37" s="37">
        <v>187248</v>
      </c>
      <c r="F37" s="38">
        <v>117030</v>
      </c>
      <c r="G37" s="39">
        <v>0</v>
      </c>
      <c r="H37" s="40">
        <v>0</v>
      </c>
      <c r="I37" s="11">
        <f t="shared" si="6"/>
        <v>117030</v>
      </c>
      <c r="J37" s="103">
        <v>0.48345860344035524</v>
      </c>
      <c r="K37" s="103">
        <v>0.51654139655964471</v>
      </c>
      <c r="L37" s="106">
        <f t="shared" si="7"/>
        <v>56579.160360624774</v>
      </c>
      <c r="M37" s="106">
        <f t="shared" si="9"/>
        <v>60450.839639375219</v>
      </c>
      <c r="N37" s="98"/>
      <c r="P37" s="36">
        <v>46811.999999999993</v>
      </c>
      <c r="Q37" s="37">
        <v>234060</v>
      </c>
      <c r="R37" s="38">
        <v>140436</v>
      </c>
      <c r="S37" s="39">
        <v>46812</v>
      </c>
      <c r="T37" s="40">
        <v>0</v>
      </c>
      <c r="U37" s="11">
        <f t="shared" si="8"/>
        <v>187248</v>
      </c>
      <c r="V37" s="109">
        <v>0.48345860344035524</v>
      </c>
      <c r="W37" s="109">
        <v>0.51654139655964471</v>
      </c>
      <c r="X37" s="112">
        <f t="shared" si="10"/>
        <v>90526.656576999638</v>
      </c>
      <c r="Y37" s="112">
        <f t="shared" si="11"/>
        <v>96721.343423000348</v>
      </c>
    </row>
    <row r="38" spans="1:25" s="48" customFormat="1" ht="15" thickBot="1" x14ac:dyDescent="0.35">
      <c r="A38" s="9"/>
      <c r="B38" s="10">
        <v>395420</v>
      </c>
      <c r="C38" s="74" t="s">
        <v>61</v>
      </c>
      <c r="D38" s="36">
        <v>177938.99999999997</v>
      </c>
      <c r="E38" s="37">
        <v>150259.6</v>
      </c>
      <c r="F38" s="38">
        <v>67221.400000000009</v>
      </c>
      <c r="G38" s="39">
        <v>0</v>
      </c>
      <c r="H38" s="40">
        <v>0</v>
      </c>
      <c r="I38" s="11">
        <f t="shared" si="6"/>
        <v>67221.400000000009</v>
      </c>
      <c r="J38" s="103">
        <v>0.49925219808441856</v>
      </c>
      <c r="K38" s="103">
        <v>0.50074780191558144</v>
      </c>
      <c r="L38" s="106">
        <f t="shared" si="7"/>
        <v>33560.431708311939</v>
      </c>
      <c r="M38" s="106">
        <f t="shared" si="9"/>
        <v>33660.96829168807</v>
      </c>
      <c r="N38" s="98"/>
      <c r="P38" s="36">
        <v>90946.599999999991</v>
      </c>
      <c r="Q38" s="37">
        <v>177939</v>
      </c>
      <c r="R38" s="38">
        <v>126534.40000000001</v>
      </c>
      <c r="S38" s="39">
        <v>0</v>
      </c>
      <c r="T38" s="40">
        <v>0</v>
      </c>
      <c r="U38" s="11">
        <f t="shared" si="8"/>
        <v>126534.40000000001</v>
      </c>
      <c r="V38" s="109">
        <v>0.49925219808441856</v>
      </c>
      <c r="W38" s="109">
        <v>0.50074780191558144</v>
      </c>
      <c r="X38" s="112">
        <f t="shared" si="10"/>
        <v>63172.577333293055</v>
      </c>
      <c r="Y38" s="112">
        <f t="shared" si="11"/>
        <v>63361.822666706954</v>
      </c>
    </row>
    <row r="39" spans="1:25" s="48" customFormat="1" ht="15" thickBot="1" x14ac:dyDescent="0.35">
      <c r="A39" s="9"/>
      <c r="B39" s="10">
        <v>311247</v>
      </c>
      <c r="C39" s="74" t="s">
        <v>62</v>
      </c>
      <c r="D39" s="36">
        <v>183635.72999999998</v>
      </c>
      <c r="E39" s="37">
        <v>84036.69</v>
      </c>
      <c r="F39" s="38">
        <v>43574.58</v>
      </c>
      <c r="G39" s="39">
        <v>0</v>
      </c>
      <c r="H39" s="40">
        <v>0</v>
      </c>
      <c r="I39" s="11">
        <f t="shared" si="6"/>
        <v>43574.58</v>
      </c>
      <c r="J39" s="103">
        <v>0.49296349076113294</v>
      </c>
      <c r="K39" s="103">
        <v>0.50703650923886712</v>
      </c>
      <c r="L39" s="106">
        <f t="shared" si="7"/>
        <v>21480.677065250249</v>
      </c>
      <c r="M39" s="106">
        <f t="shared" si="9"/>
        <v>22093.902934749756</v>
      </c>
      <c r="N39" s="98"/>
      <c r="P39" s="36">
        <v>108936.45</v>
      </c>
      <c r="Q39" s="37">
        <v>130723.73999999999</v>
      </c>
      <c r="R39" s="38">
        <v>71586.81</v>
      </c>
      <c r="S39" s="39">
        <v>0</v>
      </c>
      <c r="T39" s="40">
        <v>0</v>
      </c>
      <c r="U39" s="11">
        <f t="shared" si="8"/>
        <v>71586.81</v>
      </c>
      <c r="V39" s="109">
        <v>0.49296349076113294</v>
      </c>
      <c r="W39" s="109">
        <v>0.50703650923886712</v>
      </c>
      <c r="X39" s="112">
        <f t="shared" si="10"/>
        <v>35289.683750053977</v>
      </c>
      <c r="Y39" s="112">
        <f t="shared" si="11"/>
        <v>36297.126249946021</v>
      </c>
    </row>
    <row r="40" spans="1:25" s="48" customFormat="1" ht="15" thickBot="1" x14ac:dyDescent="0.35">
      <c r="A40" s="9"/>
      <c r="B40" s="10">
        <v>368313</v>
      </c>
      <c r="C40" s="74" t="s">
        <v>63</v>
      </c>
      <c r="D40" s="36">
        <v>81028.86000000003</v>
      </c>
      <c r="E40" s="37">
        <v>139958.94</v>
      </c>
      <c r="F40" s="38">
        <v>110493.9</v>
      </c>
      <c r="G40" s="39">
        <v>36831.300000000003</v>
      </c>
      <c r="H40" s="40">
        <v>0</v>
      </c>
      <c r="I40" s="11">
        <f t="shared" si="6"/>
        <v>147325.20000000001</v>
      </c>
      <c r="J40" s="103">
        <v>0.50560162189559044</v>
      </c>
      <c r="K40" s="103">
        <v>0.49439837810440956</v>
      </c>
      <c r="L40" s="106">
        <f t="shared" si="7"/>
        <v>74487.860066092253</v>
      </c>
      <c r="M40" s="106">
        <f t="shared" si="9"/>
        <v>72837.339933907759</v>
      </c>
      <c r="N40" s="98"/>
      <c r="P40" s="36">
        <v>36831.299999999988</v>
      </c>
      <c r="Q40" s="37">
        <v>147325.20000000001</v>
      </c>
      <c r="R40" s="38">
        <v>128909.54999999999</v>
      </c>
      <c r="S40" s="39">
        <v>55246.95</v>
      </c>
      <c r="T40" s="40">
        <v>0</v>
      </c>
      <c r="U40" s="11">
        <f t="shared" si="8"/>
        <v>184156.5</v>
      </c>
      <c r="V40" s="109">
        <v>0.50560162189559044</v>
      </c>
      <c r="W40" s="109">
        <v>0.49439837810440956</v>
      </c>
      <c r="X40" s="112">
        <f t="shared" si="10"/>
        <v>93109.825082615294</v>
      </c>
      <c r="Y40" s="112">
        <f t="shared" si="11"/>
        <v>91046.674917384706</v>
      </c>
    </row>
    <row r="41" spans="1:25" s="48" customFormat="1" ht="15" thickBot="1" x14ac:dyDescent="0.35">
      <c r="A41" s="9"/>
      <c r="B41" s="10">
        <v>541493</v>
      </c>
      <c r="C41" s="74" t="s">
        <v>65</v>
      </c>
      <c r="D41" s="36">
        <v>189522.55</v>
      </c>
      <c r="E41" s="37">
        <v>205767.34</v>
      </c>
      <c r="F41" s="38">
        <v>146203.11000000002</v>
      </c>
      <c r="G41" s="39">
        <v>0</v>
      </c>
      <c r="H41" s="40">
        <v>0</v>
      </c>
      <c r="I41" s="11">
        <f t="shared" si="6"/>
        <v>146203.11000000002</v>
      </c>
      <c r="J41" s="103">
        <v>0.4925714380272872</v>
      </c>
      <c r="K41" s="103">
        <v>0.50742856197271269</v>
      </c>
      <c r="L41" s="106">
        <f t="shared" si="7"/>
        <v>72015.476136761659</v>
      </c>
      <c r="M41" s="106">
        <f t="shared" si="9"/>
        <v>74187.633863238341</v>
      </c>
      <c r="N41" s="98"/>
      <c r="P41" s="36">
        <v>119128.45999999999</v>
      </c>
      <c r="Q41" s="37">
        <v>227427.06</v>
      </c>
      <c r="R41" s="38">
        <v>173277.76</v>
      </c>
      <c r="S41" s="39">
        <v>21659.72</v>
      </c>
      <c r="T41" s="40">
        <v>0</v>
      </c>
      <c r="U41" s="11">
        <f t="shared" si="8"/>
        <v>194937.48</v>
      </c>
      <c r="V41" s="109">
        <v>0.4925714380272872</v>
      </c>
      <c r="W41" s="109">
        <v>0.50742856197271269</v>
      </c>
      <c r="X41" s="112">
        <f t="shared" si="10"/>
        <v>96020.634849015536</v>
      </c>
      <c r="Y41" s="112">
        <f t="shared" si="11"/>
        <v>98916.845150984445</v>
      </c>
    </row>
    <row r="42" spans="1:25" s="48" customFormat="1" ht="15" thickBot="1" x14ac:dyDescent="0.35">
      <c r="A42" s="9"/>
      <c r="B42" s="10">
        <v>550928</v>
      </c>
      <c r="C42" s="74" t="s">
        <v>64</v>
      </c>
      <c r="D42" s="36">
        <v>473798.08</v>
      </c>
      <c r="E42" s="37">
        <v>60602.080000000002</v>
      </c>
      <c r="F42" s="38">
        <v>16527.84</v>
      </c>
      <c r="G42" s="39">
        <v>0</v>
      </c>
      <c r="H42" s="40">
        <v>0</v>
      </c>
      <c r="I42" s="11">
        <f t="shared" si="6"/>
        <v>16527.84</v>
      </c>
      <c r="J42" s="103">
        <v>0.49613315081118448</v>
      </c>
      <c r="K42" s="103">
        <v>0.50386684918881564</v>
      </c>
      <c r="L42" s="106">
        <f t="shared" si="7"/>
        <v>8200.009335303128</v>
      </c>
      <c r="M42" s="106">
        <f t="shared" si="9"/>
        <v>8327.830664696874</v>
      </c>
      <c r="N42" s="98"/>
      <c r="P42" s="36">
        <v>451760.96</v>
      </c>
      <c r="Q42" s="37">
        <v>71620.639999999999</v>
      </c>
      <c r="R42" s="38">
        <v>27546.400000000001</v>
      </c>
      <c r="S42" s="39">
        <v>0</v>
      </c>
      <c r="T42" s="40">
        <v>0</v>
      </c>
      <c r="U42" s="11">
        <f t="shared" si="8"/>
        <v>27546.400000000001</v>
      </c>
      <c r="V42" s="109">
        <v>0.49613315081118448</v>
      </c>
      <c r="W42" s="109">
        <v>0.50386684918881564</v>
      </c>
      <c r="X42" s="112">
        <f t="shared" si="10"/>
        <v>13666.682225505212</v>
      </c>
      <c r="Y42" s="112">
        <f t="shared" si="11"/>
        <v>13879.717774494791</v>
      </c>
    </row>
    <row r="43" spans="1:25" s="48" customFormat="1" ht="15" thickBot="1" x14ac:dyDescent="0.35">
      <c r="A43" s="9"/>
      <c r="B43" s="10">
        <v>243313</v>
      </c>
      <c r="C43" s="74" t="s">
        <v>66</v>
      </c>
      <c r="D43" s="36">
        <v>187351.01</v>
      </c>
      <c r="E43" s="37">
        <v>43796.34</v>
      </c>
      <c r="F43" s="38">
        <v>12165.650000000001</v>
      </c>
      <c r="G43" s="39">
        <v>0</v>
      </c>
      <c r="H43" s="40">
        <v>0</v>
      </c>
      <c r="I43" s="11">
        <f t="shared" si="6"/>
        <v>12165.650000000001</v>
      </c>
      <c r="J43" s="103">
        <v>0.49236453806682867</v>
      </c>
      <c r="K43" s="103">
        <v>0.50763546193317133</v>
      </c>
      <c r="L43" s="106">
        <f t="shared" si="7"/>
        <v>5989.9346425327149</v>
      </c>
      <c r="M43" s="106">
        <f t="shared" si="9"/>
        <v>6175.7153574672866</v>
      </c>
      <c r="N43" s="98"/>
      <c r="P43" s="36">
        <v>163019.71000000002</v>
      </c>
      <c r="Q43" s="37">
        <v>58395.119999999995</v>
      </c>
      <c r="R43" s="38">
        <v>21898.17</v>
      </c>
      <c r="S43" s="39">
        <v>0</v>
      </c>
      <c r="T43" s="40">
        <v>0</v>
      </c>
      <c r="U43" s="11">
        <f t="shared" si="8"/>
        <v>21898.17</v>
      </c>
      <c r="V43" s="109">
        <v>0.49236453806682867</v>
      </c>
      <c r="W43" s="109">
        <v>0.50763546193317133</v>
      </c>
      <c r="X43" s="112">
        <f t="shared" si="10"/>
        <v>10781.882356558885</v>
      </c>
      <c r="Y43" s="112">
        <f t="shared" si="11"/>
        <v>11116.287643441114</v>
      </c>
    </row>
    <row r="44" spans="1:25" s="48" customFormat="1" ht="15" thickBot="1" x14ac:dyDescent="0.35">
      <c r="A44" s="9"/>
      <c r="B44" s="10">
        <v>162070</v>
      </c>
      <c r="C44" s="74" t="s">
        <v>67</v>
      </c>
      <c r="D44" s="36">
        <v>134518.1</v>
      </c>
      <c r="E44" s="37">
        <v>21069.100000000002</v>
      </c>
      <c r="F44" s="38">
        <v>6482.8</v>
      </c>
      <c r="G44" s="39">
        <v>0</v>
      </c>
      <c r="H44" s="40">
        <v>0</v>
      </c>
      <c r="I44" s="11">
        <f t="shared" si="6"/>
        <v>6482.8</v>
      </c>
      <c r="J44" s="103">
        <v>0.49757194327469756</v>
      </c>
      <c r="K44" s="103">
        <v>0.50242805672530244</v>
      </c>
      <c r="L44" s="106">
        <f t="shared" si="7"/>
        <v>3225.6593938612095</v>
      </c>
      <c r="M44" s="106">
        <f t="shared" si="9"/>
        <v>3257.1406061387906</v>
      </c>
      <c r="N44" s="98"/>
      <c r="P44" s="36">
        <v>111828.29999999999</v>
      </c>
      <c r="Q44" s="37">
        <v>38896.799999999996</v>
      </c>
      <c r="R44" s="38">
        <v>11344.900000000001</v>
      </c>
      <c r="S44" s="39">
        <v>0</v>
      </c>
      <c r="T44" s="40">
        <v>0</v>
      </c>
      <c r="U44" s="11">
        <f t="shared" si="8"/>
        <v>11344.900000000001</v>
      </c>
      <c r="V44" s="109">
        <v>0.49757194327469756</v>
      </c>
      <c r="W44" s="109">
        <v>0.50242805672530244</v>
      </c>
      <c r="X44" s="112">
        <f t="shared" si="10"/>
        <v>5644.9039392571167</v>
      </c>
      <c r="Y44" s="112">
        <f t="shared" si="11"/>
        <v>5699.9960607428848</v>
      </c>
    </row>
    <row r="45" spans="1:25" ht="15" customHeight="1" thickBot="1" x14ac:dyDescent="0.35">
      <c r="A45" s="79" t="s">
        <v>13</v>
      </c>
      <c r="B45" s="80">
        <f>SUM(B46:B50)</f>
        <v>947365</v>
      </c>
      <c r="C45" s="80"/>
      <c r="D45" s="81">
        <f t="shared" ref="D45:H45" si="40">SUM(D46:D50)</f>
        <v>622701.66</v>
      </c>
      <c r="E45" s="82">
        <f t="shared" si="40"/>
        <v>232857.37999999998</v>
      </c>
      <c r="F45" s="83">
        <f t="shared" si="40"/>
        <v>91805.96</v>
      </c>
      <c r="G45" s="84">
        <f t="shared" si="40"/>
        <v>0</v>
      </c>
      <c r="H45" s="85">
        <f t="shared" si="40"/>
        <v>0</v>
      </c>
      <c r="I45" s="86">
        <f>SUM(I46:I50)</f>
        <v>91805.96</v>
      </c>
      <c r="J45" s="102"/>
      <c r="K45" s="102"/>
      <c r="L45" s="105"/>
      <c r="M45" s="105"/>
      <c r="N45" s="97"/>
      <c r="O45" s="78"/>
      <c r="P45" s="81">
        <f t="shared" ref="P45" si="41">SUM(P46:P50)</f>
        <v>503706.16000000003</v>
      </c>
      <c r="Q45" s="82">
        <f t="shared" ref="Q45" si="42">SUM(Q46:Q50)</f>
        <v>303554.26</v>
      </c>
      <c r="R45" s="83">
        <f t="shared" ref="R45" si="43">SUM(R46:R50)</f>
        <v>131813.68</v>
      </c>
      <c r="S45" s="84">
        <f t="shared" ref="S45" si="44">SUM(S46:S50)</f>
        <v>8290.9</v>
      </c>
      <c r="T45" s="85">
        <f t="shared" ref="T45" si="45">SUM(T46:T50)</f>
        <v>0</v>
      </c>
      <c r="U45" s="86">
        <f>SUM(U46:U50)</f>
        <v>140104.58000000002</v>
      </c>
      <c r="V45" s="108"/>
      <c r="W45" s="108"/>
      <c r="X45" s="111"/>
      <c r="Y45" s="111"/>
    </row>
    <row r="46" spans="1:25" s="48" customFormat="1" ht="15" customHeight="1" thickBot="1" x14ac:dyDescent="0.35">
      <c r="A46" s="9"/>
      <c r="B46" s="10">
        <v>163769</v>
      </c>
      <c r="C46" s="74" t="s">
        <v>68</v>
      </c>
      <c r="D46" s="36">
        <v>135928.26999999999</v>
      </c>
      <c r="E46" s="37">
        <v>22927.660000000003</v>
      </c>
      <c r="F46" s="38">
        <v>4913.07</v>
      </c>
      <c r="G46" s="39">
        <v>0</v>
      </c>
      <c r="H46" s="40">
        <v>0</v>
      </c>
      <c r="I46" s="11">
        <f t="shared" si="6"/>
        <v>4913.07</v>
      </c>
      <c r="J46" s="103">
        <v>0.49769744941227967</v>
      </c>
      <c r="K46" s="103">
        <v>0.50230255058772033</v>
      </c>
      <c r="L46" s="106">
        <f t="shared" si="7"/>
        <v>2445.2224077839887</v>
      </c>
      <c r="M46" s="106">
        <f t="shared" si="9"/>
        <v>2467.847592216011</v>
      </c>
      <c r="N46" s="98"/>
      <c r="P46" s="36">
        <v>103174.47</v>
      </c>
      <c r="Q46" s="37">
        <v>49130.7</v>
      </c>
      <c r="R46" s="38">
        <v>11463.830000000002</v>
      </c>
      <c r="S46" s="39">
        <v>0</v>
      </c>
      <c r="T46" s="40">
        <v>0</v>
      </c>
      <c r="U46" s="11">
        <f t="shared" si="8"/>
        <v>11463.830000000002</v>
      </c>
      <c r="V46" s="109">
        <v>0.49769744941227967</v>
      </c>
      <c r="W46" s="109">
        <v>0.50230255058772033</v>
      </c>
      <c r="X46" s="112">
        <f t="shared" si="10"/>
        <v>5705.5189514959748</v>
      </c>
      <c r="Y46" s="112">
        <f t="shared" si="11"/>
        <v>5758.311048504027</v>
      </c>
    </row>
    <row r="47" spans="1:25" s="48" customFormat="1" ht="15" customHeight="1" thickBot="1" x14ac:dyDescent="0.35">
      <c r="A47" s="9"/>
      <c r="B47" s="10">
        <v>225997</v>
      </c>
      <c r="C47" s="74" t="s">
        <v>69</v>
      </c>
      <c r="D47" s="36">
        <v>146898.05000000002</v>
      </c>
      <c r="E47" s="37">
        <v>47459.369999999995</v>
      </c>
      <c r="F47" s="38">
        <v>31639.58</v>
      </c>
      <c r="G47" s="39">
        <v>0</v>
      </c>
      <c r="H47" s="40">
        <v>0</v>
      </c>
      <c r="I47" s="11">
        <f t="shared" si="6"/>
        <v>31639.58</v>
      </c>
      <c r="J47" s="103">
        <v>0.49757812448374067</v>
      </c>
      <c r="K47" s="103">
        <v>0.50242187551625928</v>
      </c>
      <c r="L47" s="106">
        <f>I47*J47</f>
        <v>15743.162875853273</v>
      </c>
      <c r="M47" s="106">
        <f t="shared" si="9"/>
        <v>15896.417124146728</v>
      </c>
      <c r="N47" s="98"/>
      <c r="P47" s="36">
        <v>119778.41</v>
      </c>
      <c r="Q47" s="37">
        <v>67799.099999999991</v>
      </c>
      <c r="R47" s="38">
        <v>38419.490000000005</v>
      </c>
      <c r="S47" s="39">
        <v>0</v>
      </c>
      <c r="T47" s="40">
        <v>0</v>
      </c>
      <c r="U47" s="11">
        <f t="shared" si="8"/>
        <v>38419.490000000005</v>
      </c>
      <c r="V47" s="109">
        <v>0.49757812448374067</v>
      </c>
      <c r="W47" s="109">
        <v>0.50242187551625928</v>
      </c>
      <c r="X47" s="112">
        <f t="shared" si="10"/>
        <v>19116.697777821832</v>
      </c>
      <c r="Y47" s="112">
        <f t="shared" si="11"/>
        <v>19302.79222217817</v>
      </c>
    </row>
    <row r="48" spans="1:25" s="48" customFormat="1" ht="15" customHeight="1" thickBot="1" x14ac:dyDescent="0.35">
      <c r="A48" s="9"/>
      <c r="B48" s="10">
        <v>165818</v>
      </c>
      <c r="C48" s="74" t="s">
        <v>70</v>
      </c>
      <c r="D48" s="36">
        <v>81250.819999999992</v>
      </c>
      <c r="E48" s="37">
        <v>58036.299999999996</v>
      </c>
      <c r="F48" s="38">
        <v>26530.880000000001</v>
      </c>
      <c r="G48" s="39">
        <v>0</v>
      </c>
      <c r="H48" s="40">
        <v>0</v>
      </c>
      <c r="I48" s="11">
        <f t="shared" si="6"/>
        <v>26530.880000000001</v>
      </c>
      <c r="J48" s="103">
        <v>0.49107922869777454</v>
      </c>
      <c r="K48" s="103">
        <v>0.50892077130222546</v>
      </c>
      <c r="L48" s="106">
        <f t="shared" ref="L48:L68" si="46">I48*J48</f>
        <v>13028.764087073214</v>
      </c>
      <c r="M48" s="106">
        <f t="shared" si="9"/>
        <v>13502.115912926787</v>
      </c>
      <c r="N48" s="98"/>
      <c r="P48" s="36">
        <v>54719.939999999995</v>
      </c>
      <c r="Q48" s="37">
        <v>61352.659999999996</v>
      </c>
      <c r="R48" s="38">
        <v>41454.5</v>
      </c>
      <c r="S48" s="39">
        <v>8290.9</v>
      </c>
      <c r="T48" s="40">
        <v>0</v>
      </c>
      <c r="U48" s="11">
        <f t="shared" si="8"/>
        <v>49745.4</v>
      </c>
      <c r="V48" s="109">
        <v>0.49107922869777454</v>
      </c>
      <c r="W48" s="109">
        <v>0.50892077130222546</v>
      </c>
      <c r="X48" s="112">
        <f t="shared" si="10"/>
        <v>24428.932663262276</v>
      </c>
      <c r="Y48" s="112">
        <f t="shared" si="11"/>
        <v>25316.467336737725</v>
      </c>
    </row>
    <row r="49" spans="1:25" s="48" customFormat="1" ht="15" customHeight="1" thickBot="1" x14ac:dyDescent="0.35">
      <c r="A49" s="9"/>
      <c r="B49" s="10">
        <v>262005</v>
      </c>
      <c r="C49" s="74" t="s">
        <v>71</v>
      </c>
      <c r="D49" s="36">
        <v>178163.4</v>
      </c>
      <c r="E49" s="37">
        <v>65501.25</v>
      </c>
      <c r="F49" s="38">
        <v>18340.350000000002</v>
      </c>
      <c r="G49" s="39">
        <v>0</v>
      </c>
      <c r="H49" s="40">
        <v>0</v>
      </c>
      <c r="I49" s="11">
        <f t="shared" si="6"/>
        <v>18340.350000000002</v>
      </c>
      <c r="J49" s="103">
        <v>0.50141357257669195</v>
      </c>
      <c r="K49" s="103">
        <v>0.498586427423308</v>
      </c>
      <c r="L49" s="106">
        <f t="shared" si="46"/>
        <v>9196.1004158069336</v>
      </c>
      <c r="M49" s="106">
        <f t="shared" si="9"/>
        <v>9144.2495841930686</v>
      </c>
      <c r="N49" s="98"/>
      <c r="P49" s="36">
        <v>162443.1</v>
      </c>
      <c r="Q49" s="37">
        <v>73361.400000000009</v>
      </c>
      <c r="R49" s="38">
        <v>26200.5</v>
      </c>
      <c r="S49" s="39">
        <v>0</v>
      </c>
      <c r="T49" s="40">
        <v>0</v>
      </c>
      <c r="U49" s="11">
        <f t="shared" si="8"/>
        <v>26200.5</v>
      </c>
      <c r="V49" s="109">
        <v>0.50141357257669195</v>
      </c>
      <c r="W49" s="109">
        <v>0.498586427423308</v>
      </c>
      <c r="X49" s="112">
        <f t="shared" si="10"/>
        <v>13137.286308295617</v>
      </c>
      <c r="Y49" s="112">
        <f t="shared" si="11"/>
        <v>13063.213691704381</v>
      </c>
    </row>
    <row r="50" spans="1:25" s="48" customFormat="1" ht="15" customHeight="1" thickBot="1" x14ac:dyDescent="0.35">
      <c r="A50" s="9"/>
      <c r="B50" s="10">
        <v>129776</v>
      </c>
      <c r="C50" s="74" t="s">
        <v>72</v>
      </c>
      <c r="D50" s="36">
        <v>80461.119999999995</v>
      </c>
      <c r="E50" s="37">
        <v>38932.799999999996</v>
      </c>
      <c r="F50" s="38">
        <v>10382.08</v>
      </c>
      <c r="G50" s="39">
        <v>0</v>
      </c>
      <c r="H50" s="40">
        <v>0</v>
      </c>
      <c r="I50" s="11">
        <f t="shared" si="6"/>
        <v>10382.08</v>
      </c>
      <c r="J50" s="103">
        <v>0.51207118622769543</v>
      </c>
      <c r="K50" s="103">
        <v>0.48792881377230463</v>
      </c>
      <c r="L50" s="106">
        <f t="shared" si="46"/>
        <v>5316.3640211108323</v>
      </c>
      <c r="M50" s="106">
        <f t="shared" si="9"/>
        <v>5065.7159788891686</v>
      </c>
      <c r="N50" s="98"/>
      <c r="P50" s="36">
        <v>63590.239999999998</v>
      </c>
      <c r="Q50" s="37">
        <v>51910.400000000001</v>
      </c>
      <c r="R50" s="38">
        <v>14275.36</v>
      </c>
      <c r="S50" s="39">
        <v>0</v>
      </c>
      <c r="T50" s="40">
        <v>0</v>
      </c>
      <c r="U50" s="11">
        <f t="shared" si="8"/>
        <v>14275.36</v>
      </c>
      <c r="V50" s="109">
        <v>0.51207118622769543</v>
      </c>
      <c r="W50" s="109">
        <v>0.48792881377230463</v>
      </c>
      <c r="X50" s="112">
        <f t="shared" si="10"/>
        <v>7310.0005290273948</v>
      </c>
      <c r="Y50" s="112">
        <f t="shared" si="11"/>
        <v>6965.3594709726067</v>
      </c>
    </row>
    <row r="51" spans="1:25" ht="15" customHeight="1" thickBot="1" x14ac:dyDescent="0.35">
      <c r="A51" s="79" t="s">
        <v>14</v>
      </c>
      <c r="B51" s="80">
        <v>60378</v>
      </c>
      <c r="C51" s="79"/>
      <c r="D51" s="81">
        <v>50113.740000000005</v>
      </c>
      <c r="E51" s="82">
        <v>9056.6999999999989</v>
      </c>
      <c r="F51" s="83">
        <v>1207.56</v>
      </c>
      <c r="G51" s="84">
        <v>0</v>
      </c>
      <c r="H51" s="85">
        <v>0</v>
      </c>
      <c r="I51" s="86">
        <f t="shared" si="6"/>
        <v>1207.56</v>
      </c>
      <c r="J51" s="104">
        <v>0.51207118622769543</v>
      </c>
      <c r="K51" s="104">
        <v>0.48792881377230463</v>
      </c>
      <c r="L51" s="106">
        <f t="shared" si="46"/>
        <v>618.35668164111587</v>
      </c>
      <c r="M51" s="106">
        <f t="shared" si="9"/>
        <v>589.20331835888419</v>
      </c>
      <c r="N51" s="97"/>
      <c r="O51" s="78"/>
      <c r="P51" s="81">
        <v>48906.18</v>
      </c>
      <c r="Q51" s="82">
        <v>9660.48</v>
      </c>
      <c r="R51" s="83">
        <v>1811.34</v>
      </c>
      <c r="S51" s="84">
        <v>0</v>
      </c>
      <c r="T51" s="85">
        <v>0</v>
      </c>
      <c r="U51" s="86">
        <v>1811.34</v>
      </c>
      <c r="V51" s="109">
        <v>0.51207118622769543</v>
      </c>
      <c r="W51" s="109">
        <v>0.48792881377230463</v>
      </c>
      <c r="X51" s="112">
        <f t="shared" si="10"/>
        <v>927.53502246167375</v>
      </c>
      <c r="Y51" s="112">
        <f t="shared" si="11"/>
        <v>883.80497753832617</v>
      </c>
    </row>
    <row r="52" spans="1:25" ht="15" thickBot="1" x14ac:dyDescent="0.35">
      <c r="A52" s="93" t="s">
        <v>15</v>
      </c>
      <c r="B52" s="80">
        <f>SUM(B53:B56)</f>
        <v>809485</v>
      </c>
      <c r="C52" s="80"/>
      <c r="D52" s="81">
        <f t="shared" ref="D52:H52" si="47">SUM(D53:D56)</f>
        <v>453227.29999999993</v>
      </c>
      <c r="E52" s="82">
        <f t="shared" si="47"/>
        <v>219993.17</v>
      </c>
      <c r="F52" s="83">
        <f t="shared" si="47"/>
        <v>131385.03</v>
      </c>
      <c r="G52" s="84">
        <f t="shared" si="47"/>
        <v>4879.5</v>
      </c>
      <c r="H52" s="85">
        <f t="shared" si="47"/>
        <v>0</v>
      </c>
      <c r="I52" s="86">
        <f>SUM(I53:I56)</f>
        <v>136264.53</v>
      </c>
      <c r="J52" s="102"/>
      <c r="K52" s="102"/>
      <c r="L52" s="105"/>
      <c r="M52" s="105"/>
      <c r="N52" s="97"/>
      <c r="O52" s="78"/>
      <c r="P52" s="81">
        <f t="shared" ref="P52" si="48">SUM(P53:P56)</f>
        <v>327806.48</v>
      </c>
      <c r="Q52" s="82">
        <f t="shared" ref="Q52" si="49">SUM(Q53:Q56)</f>
        <v>260825.32</v>
      </c>
      <c r="R52" s="83">
        <f t="shared" ref="R52" si="50">SUM(R53:R56)</f>
        <v>207200.7</v>
      </c>
      <c r="S52" s="84">
        <f t="shared" ref="S52" si="51">SUM(S53:S56)</f>
        <v>13652.5</v>
      </c>
      <c r="T52" s="85">
        <f t="shared" ref="T52" si="52">SUM(T53:T56)</f>
        <v>0</v>
      </c>
      <c r="U52" s="86">
        <f>SUM(U53:U56)</f>
        <v>220853.2</v>
      </c>
      <c r="V52" s="108"/>
      <c r="W52" s="108"/>
      <c r="X52" s="111"/>
      <c r="Y52" s="111"/>
    </row>
    <row r="53" spans="1:25" s="48" customFormat="1" ht="15" thickBot="1" x14ac:dyDescent="0.35">
      <c r="A53" s="9"/>
      <c r="B53" s="10">
        <v>197061</v>
      </c>
      <c r="C53" s="74" t="s">
        <v>73</v>
      </c>
      <c r="D53" s="36">
        <v>78824.400000000009</v>
      </c>
      <c r="E53" s="37">
        <v>74883.180000000008</v>
      </c>
      <c r="F53" s="38">
        <v>43353.42</v>
      </c>
      <c r="G53" s="39">
        <v>0</v>
      </c>
      <c r="H53" s="40">
        <v>0</v>
      </c>
      <c r="I53" s="11">
        <f t="shared" si="6"/>
        <v>43353.42</v>
      </c>
      <c r="J53" s="103">
        <v>0.50175441255598585</v>
      </c>
      <c r="K53" s="103">
        <v>0.49824558744401409</v>
      </c>
      <c r="L53" s="106">
        <f t="shared" si="46"/>
        <v>21752.769784392927</v>
      </c>
      <c r="M53" s="106">
        <f t="shared" si="9"/>
        <v>21600.650215607067</v>
      </c>
      <c r="N53" s="98"/>
      <c r="P53" s="36">
        <v>61088.910000000011</v>
      </c>
      <c r="Q53" s="37">
        <v>82765.62</v>
      </c>
      <c r="R53" s="38">
        <v>53206.47</v>
      </c>
      <c r="S53" s="39">
        <v>0</v>
      </c>
      <c r="T53" s="40">
        <v>0</v>
      </c>
      <c r="U53" s="11">
        <f t="shared" si="8"/>
        <v>53206.47</v>
      </c>
      <c r="V53" s="109">
        <v>0.50175441255598585</v>
      </c>
      <c r="W53" s="109">
        <v>0.49824558744401409</v>
      </c>
      <c r="X53" s="112">
        <f t="shared" si="10"/>
        <v>26696.581099027684</v>
      </c>
      <c r="Y53" s="112">
        <f t="shared" si="11"/>
        <v>26509.888900972313</v>
      </c>
    </row>
    <row r="54" spans="1:25" s="48" customFormat="1" ht="15" thickBot="1" x14ac:dyDescent="0.35">
      <c r="A54" s="9"/>
      <c r="B54" s="10">
        <v>173774</v>
      </c>
      <c r="C54" s="74" t="s">
        <v>74</v>
      </c>
      <c r="D54" s="36">
        <v>104264.4</v>
      </c>
      <c r="E54" s="37">
        <v>45181.24</v>
      </c>
      <c r="F54" s="38">
        <v>24328.36</v>
      </c>
      <c r="G54" s="39">
        <v>0</v>
      </c>
      <c r="H54" s="40">
        <v>0</v>
      </c>
      <c r="I54" s="11">
        <f t="shared" si="6"/>
        <v>24328.36</v>
      </c>
      <c r="J54" s="103">
        <v>0.48644723272602264</v>
      </c>
      <c r="K54" s="103">
        <v>0.51355276727397725</v>
      </c>
      <c r="L54" s="106">
        <f t="shared" si="46"/>
        <v>11834.46339876246</v>
      </c>
      <c r="M54" s="106">
        <f t="shared" si="9"/>
        <v>12493.896601237537</v>
      </c>
      <c r="N54" s="98"/>
      <c r="P54" s="36">
        <v>74722.819999999992</v>
      </c>
      <c r="Q54" s="37">
        <v>52132.2</v>
      </c>
      <c r="R54" s="38">
        <v>46918.98</v>
      </c>
      <c r="S54" s="39">
        <v>0</v>
      </c>
      <c r="T54" s="40">
        <v>0</v>
      </c>
      <c r="U54" s="11">
        <f t="shared" si="8"/>
        <v>46918.98</v>
      </c>
      <c r="V54" s="109">
        <v>0.48644723272602264</v>
      </c>
      <c r="W54" s="109">
        <v>0.51355276727397725</v>
      </c>
      <c r="X54" s="112">
        <f t="shared" si="10"/>
        <v>22823.607983327602</v>
      </c>
      <c r="Y54" s="112">
        <f t="shared" si="11"/>
        <v>24095.372016672394</v>
      </c>
    </row>
    <row r="55" spans="1:25" s="48" customFormat="1" ht="15" thickBot="1" x14ac:dyDescent="0.35">
      <c r="A55" s="9"/>
      <c r="B55" s="10">
        <v>357325</v>
      </c>
      <c r="C55" s="74" t="s">
        <v>75</v>
      </c>
      <c r="D55" s="36">
        <v>246554.24999999997</v>
      </c>
      <c r="E55" s="37">
        <v>71465</v>
      </c>
      <c r="F55" s="38">
        <v>39305.75</v>
      </c>
      <c r="G55" s="39">
        <v>0</v>
      </c>
      <c r="H55" s="40">
        <v>0</v>
      </c>
      <c r="I55" s="11">
        <f t="shared" si="6"/>
        <v>39305.75</v>
      </c>
      <c r="J55" s="103">
        <v>0.50107917423341053</v>
      </c>
      <c r="K55" s="103">
        <v>0.49892082576658942</v>
      </c>
      <c r="L55" s="106">
        <f t="shared" si="46"/>
        <v>19695.292752624875</v>
      </c>
      <c r="M55" s="106">
        <f t="shared" si="9"/>
        <v>19610.457247375121</v>
      </c>
      <c r="N55" s="98"/>
      <c r="P55" s="36">
        <v>182235.75</v>
      </c>
      <c r="Q55" s="37">
        <v>89331.25</v>
      </c>
      <c r="R55" s="38">
        <v>78611.5</v>
      </c>
      <c r="S55" s="39">
        <v>7146.5</v>
      </c>
      <c r="T55" s="40">
        <v>0</v>
      </c>
      <c r="U55" s="11">
        <f t="shared" si="8"/>
        <v>85758</v>
      </c>
      <c r="V55" s="109">
        <v>0.50107917423341053</v>
      </c>
      <c r="W55" s="109">
        <v>0.49892082576658942</v>
      </c>
      <c r="X55" s="112">
        <f t="shared" si="10"/>
        <v>42971.547823908819</v>
      </c>
      <c r="Y55" s="112">
        <f t="shared" si="11"/>
        <v>42786.452176091174</v>
      </c>
    </row>
    <row r="56" spans="1:25" s="48" customFormat="1" ht="15" thickBot="1" x14ac:dyDescent="0.35">
      <c r="A56" s="9"/>
      <c r="B56" s="10">
        <v>81325</v>
      </c>
      <c r="C56" s="74" t="s">
        <v>76</v>
      </c>
      <c r="D56" s="36">
        <v>23584.250000000004</v>
      </c>
      <c r="E56" s="37">
        <v>28463.75</v>
      </c>
      <c r="F56" s="38">
        <v>24397.5</v>
      </c>
      <c r="G56" s="39">
        <v>4879.5</v>
      </c>
      <c r="H56" s="40">
        <v>0</v>
      </c>
      <c r="I56" s="11">
        <f t="shared" si="6"/>
        <v>29277</v>
      </c>
      <c r="J56" s="103">
        <v>0.52853680035257822</v>
      </c>
      <c r="K56" s="103">
        <v>0.47146319964742173</v>
      </c>
      <c r="L56" s="106">
        <f t="shared" si="46"/>
        <v>15473.971903922433</v>
      </c>
      <c r="M56" s="106">
        <f t="shared" si="9"/>
        <v>13803.028096077565</v>
      </c>
      <c r="N56" s="98"/>
      <c r="P56" s="36">
        <v>9759</v>
      </c>
      <c r="Q56" s="37">
        <v>36596.25</v>
      </c>
      <c r="R56" s="38">
        <v>28463.75</v>
      </c>
      <c r="S56" s="39">
        <v>6506</v>
      </c>
      <c r="T56" s="40">
        <v>0</v>
      </c>
      <c r="U56" s="11">
        <f t="shared" si="8"/>
        <v>34969.75</v>
      </c>
      <c r="V56" s="109">
        <v>0.52853680035257822</v>
      </c>
      <c r="W56" s="109">
        <v>0.47146319964742173</v>
      </c>
      <c r="X56" s="112">
        <f t="shared" si="10"/>
        <v>18482.799774129573</v>
      </c>
      <c r="Y56" s="112">
        <f t="shared" si="11"/>
        <v>16486.950225870427</v>
      </c>
    </row>
    <row r="57" spans="1:25" ht="15" thickBot="1" x14ac:dyDescent="0.35">
      <c r="A57" s="79" t="s">
        <v>16</v>
      </c>
      <c r="B57" s="80">
        <f>SUM(B58:B61)</f>
        <v>101161.98539149715</v>
      </c>
      <c r="C57" s="80"/>
      <c r="D57" s="81">
        <f t="shared" ref="D57:H57" si="53">SUM(D58:D61)</f>
        <v>82439.351565212259</v>
      </c>
      <c r="E57" s="82">
        <f t="shared" si="53"/>
        <v>13497.391586583815</v>
      </c>
      <c r="F57" s="83">
        <f t="shared" si="53"/>
        <v>5225.2422397010814</v>
      </c>
      <c r="G57" s="84">
        <f t="shared" si="53"/>
        <v>0</v>
      </c>
      <c r="H57" s="85">
        <f t="shared" si="53"/>
        <v>0</v>
      </c>
      <c r="I57" s="86">
        <f t="shared" ref="I57" si="54">SUM(I58:I61)</f>
        <v>5225.2422397010814</v>
      </c>
      <c r="J57" s="102"/>
      <c r="K57" s="102"/>
      <c r="L57" s="105"/>
      <c r="M57" s="105"/>
      <c r="N57" s="97"/>
      <c r="O57" s="78"/>
      <c r="P57" s="81">
        <f t="shared" ref="P57" si="55">SUM(P58:P61)</f>
        <v>71230.231677386386</v>
      </c>
      <c r="Q57" s="82">
        <f t="shared" ref="Q57" si="56">SUM(Q58:Q61)</f>
        <v>21658.270917200767</v>
      </c>
      <c r="R57" s="83">
        <f t="shared" ref="R57" si="57">SUM(R58:R61)</f>
        <v>8273.4827969099952</v>
      </c>
      <c r="S57" s="84">
        <f t="shared" ref="S57" si="58">SUM(S58:S61)</f>
        <v>0</v>
      </c>
      <c r="T57" s="85">
        <f t="shared" ref="T57" si="59">SUM(T58:T61)</f>
        <v>0</v>
      </c>
      <c r="U57" s="86">
        <f t="shared" ref="U57" si="60">SUM(U58:U61)</f>
        <v>8273.4827969099952</v>
      </c>
      <c r="V57" s="108"/>
      <c r="W57" s="108"/>
      <c r="X57" s="111"/>
      <c r="Y57" s="111"/>
    </row>
    <row r="58" spans="1:25" s="48" customFormat="1" ht="15" thickBot="1" x14ac:dyDescent="0.35">
      <c r="A58" s="76"/>
      <c r="B58" s="10">
        <v>15376.19746622228</v>
      </c>
      <c r="C58" s="74" t="s">
        <v>77</v>
      </c>
      <c r="D58" s="36">
        <v>11532.148099666711</v>
      </c>
      <c r="E58" s="37">
        <v>2767.7155439200105</v>
      </c>
      <c r="F58" s="38">
        <v>1076.3338226355597</v>
      </c>
      <c r="G58" s="39">
        <v>0</v>
      </c>
      <c r="H58" s="40">
        <v>0</v>
      </c>
      <c r="I58" s="11">
        <f t="shared" si="6"/>
        <v>1076.3338226355597</v>
      </c>
      <c r="J58" s="103">
        <v>0.533022533022533</v>
      </c>
      <c r="K58" s="103">
        <v>0.466977466977467</v>
      </c>
      <c r="L58" s="106">
        <f t="shared" si="46"/>
        <v>573.71018051903184</v>
      </c>
      <c r="M58" s="106">
        <f t="shared" si="9"/>
        <v>502.62364211652795</v>
      </c>
      <c r="N58" s="98"/>
      <c r="P58" s="36">
        <v>9379.4804543955906</v>
      </c>
      <c r="Q58" s="37">
        <v>4305.3352905422389</v>
      </c>
      <c r="R58" s="38">
        <v>1691.3817212844508</v>
      </c>
      <c r="S58" s="39">
        <v>0</v>
      </c>
      <c r="T58" s="40">
        <v>0</v>
      </c>
      <c r="U58" s="11">
        <f t="shared" si="8"/>
        <v>1691.3817212844508</v>
      </c>
      <c r="V58" s="109">
        <v>0.533022533022533</v>
      </c>
      <c r="W58" s="109">
        <v>0.466977466977467</v>
      </c>
      <c r="X58" s="112">
        <f t="shared" si="10"/>
        <v>901.54456938704993</v>
      </c>
      <c r="Y58" s="112">
        <f t="shared" si="11"/>
        <v>789.83715189740087</v>
      </c>
    </row>
    <row r="59" spans="1:25" s="48" customFormat="1" ht="15" thickBot="1" x14ac:dyDescent="0.35">
      <c r="A59" s="76"/>
      <c r="B59" s="10">
        <v>49978.615423911702</v>
      </c>
      <c r="C59" s="74" t="s">
        <v>78</v>
      </c>
      <c r="D59" s="36">
        <v>42981.60926456406</v>
      </c>
      <c r="E59" s="37">
        <v>4997.8615423911706</v>
      </c>
      <c r="F59" s="38">
        <v>1999.1446169564681</v>
      </c>
      <c r="G59" s="39">
        <v>0</v>
      </c>
      <c r="H59" s="40">
        <v>0</v>
      </c>
      <c r="I59" s="11">
        <f t="shared" si="6"/>
        <v>1999.1446169564681</v>
      </c>
      <c r="J59" s="103">
        <v>0.5387258710332874</v>
      </c>
      <c r="K59" s="103">
        <v>0.46127412896671249</v>
      </c>
      <c r="L59" s="106">
        <f t="shared" si="46"/>
        <v>1076.9909250913809</v>
      </c>
      <c r="M59" s="106">
        <f t="shared" si="9"/>
        <v>922.1536918650869</v>
      </c>
      <c r="N59" s="98"/>
      <c r="P59" s="36">
        <v>37983.747722172891</v>
      </c>
      <c r="Q59" s="37">
        <v>8996.1507763041063</v>
      </c>
      <c r="R59" s="38">
        <v>2998.7169254347018</v>
      </c>
      <c r="S59" s="39">
        <v>0</v>
      </c>
      <c r="T59" s="40">
        <v>0</v>
      </c>
      <c r="U59" s="11">
        <f t="shared" si="8"/>
        <v>2998.7169254347018</v>
      </c>
      <c r="V59" s="109">
        <v>0.5387258710332874</v>
      </c>
      <c r="W59" s="109">
        <v>0.46127412896671249</v>
      </c>
      <c r="X59" s="112">
        <f t="shared" si="10"/>
        <v>1615.4863876370712</v>
      </c>
      <c r="Y59" s="112">
        <f t="shared" si="11"/>
        <v>1383.2305377976302</v>
      </c>
    </row>
    <row r="60" spans="1:25" s="48" customFormat="1" ht="15" thickBot="1" x14ac:dyDescent="0.35">
      <c r="A60" s="76"/>
      <c r="B60" s="10">
        <v>23827</v>
      </c>
      <c r="C60" s="74" t="s">
        <v>79</v>
      </c>
      <c r="D60" s="36">
        <v>19299.870000000003</v>
      </c>
      <c r="E60" s="37">
        <v>3335.78</v>
      </c>
      <c r="F60" s="38">
        <v>1191.3500000000001</v>
      </c>
      <c r="G60" s="39">
        <v>0</v>
      </c>
      <c r="H60" s="40">
        <v>0</v>
      </c>
      <c r="I60" s="11">
        <f t="shared" si="6"/>
        <v>1191.3500000000001</v>
      </c>
      <c r="J60" s="103">
        <v>0.52798495769351306</v>
      </c>
      <c r="K60" s="103">
        <v>0.47201504230648705</v>
      </c>
      <c r="L60" s="106">
        <f t="shared" si="46"/>
        <v>629.0148793481668</v>
      </c>
      <c r="M60" s="106">
        <f t="shared" si="9"/>
        <v>562.33512065183345</v>
      </c>
      <c r="N60" s="98"/>
      <c r="P60" s="36">
        <v>16678.899999999998</v>
      </c>
      <c r="Q60" s="37">
        <v>5241.9399999999996</v>
      </c>
      <c r="R60" s="38">
        <v>1906.16</v>
      </c>
      <c r="S60" s="39">
        <v>0</v>
      </c>
      <c r="T60" s="40">
        <v>0</v>
      </c>
      <c r="U60" s="11">
        <f t="shared" si="8"/>
        <v>1906.16</v>
      </c>
      <c r="V60" s="109">
        <v>0.52798495769351306</v>
      </c>
      <c r="W60" s="109">
        <v>0.47201504230648705</v>
      </c>
      <c r="X60" s="112">
        <f t="shared" si="10"/>
        <v>1006.4238069570669</v>
      </c>
      <c r="Y60" s="112">
        <f t="shared" si="11"/>
        <v>899.73619304293345</v>
      </c>
    </row>
    <row r="61" spans="1:25" s="48" customFormat="1" ht="15" thickBot="1" x14ac:dyDescent="0.35">
      <c r="A61" s="76"/>
      <c r="B61" s="10">
        <v>11980.172501363164</v>
      </c>
      <c r="C61" s="74" t="s">
        <v>80</v>
      </c>
      <c r="D61" s="36">
        <v>8625.7242009814781</v>
      </c>
      <c r="E61" s="37">
        <v>2396.0345002726331</v>
      </c>
      <c r="F61" s="38">
        <v>958.41380010905311</v>
      </c>
      <c r="G61" s="39">
        <v>0</v>
      </c>
      <c r="H61" s="40">
        <v>0</v>
      </c>
      <c r="I61" s="11">
        <f t="shared" si="6"/>
        <v>958.41380010905311</v>
      </c>
      <c r="J61" s="103">
        <v>0.5477437048117676</v>
      </c>
      <c r="K61" s="103">
        <v>0.4522562951882324</v>
      </c>
      <c r="L61" s="106">
        <f t="shared" si="46"/>
        <v>524.96512561445763</v>
      </c>
      <c r="M61" s="106">
        <f t="shared" si="9"/>
        <v>433.44867449459548</v>
      </c>
      <c r="N61" s="98"/>
      <c r="P61" s="36">
        <v>7188.1035008178978</v>
      </c>
      <c r="Q61" s="37">
        <v>3114.8448503544228</v>
      </c>
      <c r="R61" s="38">
        <v>1677.2241501908431</v>
      </c>
      <c r="S61" s="39">
        <v>0</v>
      </c>
      <c r="T61" s="40">
        <v>0</v>
      </c>
      <c r="U61" s="11">
        <f t="shared" si="8"/>
        <v>1677.2241501908431</v>
      </c>
      <c r="V61" s="109">
        <v>0.5477437048117676</v>
      </c>
      <c r="W61" s="109">
        <v>0.4522562951882324</v>
      </c>
      <c r="X61" s="112">
        <f t="shared" si="10"/>
        <v>918.688969825301</v>
      </c>
      <c r="Y61" s="112">
        <f t="shared" si="11"/>
        <v>758.53518036554215</v>
      </c>
    </row>
    <row r="62" spans="1:25" s="48" customFormat="1" ht="15" thickBot="1" x14ac:dyDescent="0.35">
      <c r="A62" s="88" t="s">
        <v>17</v>
      </c>
      <c r="B62" s="80">
        <f>SUM(B63:B68)</f>
        <v>2703627.1466720048</v>
      </c>
      <c r="C62" s="89"/>
      <c r="D62" s="81">
        <f t="shared" ref="D62:H62" si="61">SUM(D63:D68)</f>
        <v>2359971.7617117604</v>
      </c>
      <c r="E62" s="82">
        <f t="shared" si="61"/>
        <v>318968.28464137984</v>
      </c>
      <c r="F62" s="83">
        <f t="shared" si="61"/>
        <v>24687.100318864868</v>
      </c>
      <c r="G62" s="84">
        <f t="shared" si="61"/>
        <v>0</v>
      </c>
      <c r="H62" s="85">
        <f t="shared" si="61"/>
        <v>0</v>
      </c>
      <c r="I62" s="86">
        <f>SUM(I63:I68)</f>
        <v>24687.100318864868</v>
      </c>
      <c r="J62" s="102"/>
      <c r="K62" s="102"/>
      <c r="L62" s="105"/>
      <c r="M62" s="105"/>
      <c r="N62" s="97"/>
      <c r="O62" s="78"/>
      <c r="P62" s="81">
        <f t="shared" ref="P62" si="62">SUM(P63:P68)</f>
        <v>2300272.0920295999</v>
      </c>
      <c r="Q62" s="82">
        <f t="shared" ref="Q62" si="63">SUM(Q63:Q68)</f>
        <v>372496.17924382427</v>
      </c>
      <c r="R62" s="83">
        <f t="shared" ref="R62" si="64">SUM(R63:R68)</f>
        <v>30858.875398581087</v>
      </c>
      <c r="S62" s="84">
        <f t="shared" ref="S62" si="65">SUM(S63:S68)</f>
        <v>0</v>
      </c>
      <c r="T62" s="85">
        <f t="shared" ref="T62" si="66">SUM(T63:T68)</f>
        <v>0</v>
      </c>
      <c r="U62" s="86">
        <f>SUM(U63:U68)</f>
        <v>30858.875398581087</v>
      </c>
      <c r="V62" s="108"/>
      <c r="W62" s="108"/>
      <c r="X62" s="111"/>
      <c r="Y62" s="111"/>
    </row>
    <row r="63" spans="1:25" s="48" customFormat="1" ht="14.4" customHeight="1" thickBot="1" x14ac:dyDescent="0.35">
      <c r="A63" s="76"/>
      <c r="B63" s="10">
        <v>192151.69222891959</v>
      </c>
      <c r="C63" s="74" t="s">
        <v>81</v>
      </c>
      <c r="D63" s="36">
        <v>172936.52300602765</v>
      </c>
      <c r="E63" s="37">
        <v>19215.16922289196</v>
      </c>
      <c r="F63" s="38">
        <v>0</v>
      </c>
      <c r="G63" s="39">
        <v>0</v>
      </c>
      <c r="H63" s="40">
        <v>0</v>
      </c>
      <c r="I63" s="11">
        <f t="shared" si="6"/>
        <v>0</v>
      </c>
      <c r="J63" s="103">
        <v>0.4957953150016321</v>
      </c>
      <c r="K63" s="103">
        <v>0.50420468499836779</v>
      </c>
      <c r="L63" s="106">
        <f t="shared" si="46"/>
        <v>0</v>
      </c>
      <c r="M63" s="106">
        <f t="shared" si="9"/>
        <v>0</v>
      </c>
      <c r="N63" s="98"/>
      <c r="P63" s="36">
        <v>167171.97223916004</v>
      </c>
      <c r="Q63" s="37">
        <v>24979.719989759549</v>
      </c>
      <c r="R63" s="38">
        <v>0</v>
      </c>
      <c r="S63" s="39">
        <v>0</v>
      </c>
      <c r="T63" s="40">
        <v>0</v>
      </c>
      <c r="U63" s="11">
        <f t="shared" si="8"/>
        <v>0</v>
      </c>
      <c r="V63" s="109">
        <v>0.4957953150016321</v>
      </c>
      <c r="W63" s="109">
        <v>0.50420468499836779</v>
      </c>
      <c r="X63" s="112">
        <f t="shared" si="10"/>
        <v>0</v>
      </c>
      <c r="Y63" s="112">
        <f t="shared" si="11"/>
        <v>0</v>
      </c>
    </row>
    <row r="64" spans="1:25" s="48" customFormat="1" ht="15" thickBot="1" x14ac:dyDescent="0.35">
      <c r="A64" s="76"/>
      <c r="B64" s="10">
        <v>237990.56218115607</v>
      </c>
      <c r="C64" s="74" t="s">
        <v>82</v>
      </c>
      <c r="D64" s="36">
        <v>209431.69471941734</v>
      </c>
      <c r="E64" s="37">
        <v>28558.867461738726</v>
      </c>
      <c r="F64" s="38">
        <v>0</v>
      </c>
      <c r="G64" s="39">
        <v>0</v>
      </c>
      <c r="H64" s="40">
        <v>0</v>
      </c>
      <c r="I64" s="11">
        <f t="shared" si="6"/>
        <v>0</v>
      </c>
      <c r="J64" s="103">
        <v>0.49378765060240959</v>
      </c>
      <c r="K64" s="103">
        <v>0.5062123493975903</v>
      </c>
      <c r="L64" s="106">
        <f t="shared" si="46"/>
        <v>0</v>
      </c>
      <c r="M64" s="106">
        <f t="shared" si="9"/>
        <v>0</v>
      </c>
      <c r="N64" s="98"/>
      <c r="P64" s="36">
        <v>204671.88347579422</v>
      </c>
      <c r="Q64" s="37">
        <v>33318.678705361854</v>
      </c>
      <c r="R64" s="38">
        <v>0</v>
      </c>
      <c r="S64" s="39">
        <v>0</v>
      </c>
      <c r="T64" s="40">
        <v>0</v>
      </c>
      <c r="U64" s="11">
        <f t="shared" si="8"/>
        <v>0</v>
      </c>
      <c r="V64" s="109">
        <v>0.49378765060240959</v>
      </c>
      <c r="W64" s="109">
        <v>0.5062123493975903</v>
      </c>
      <c r="X64" s="112">
        <f t="shared" si="10"/>
        <v>0</v>
      </c>
      <c r="Y64" s="112">
        <f t="shared" si="11"/>
        <v>0</v>
      </c>
    </row>
    <row r="65" spans="1:25" s="48" customFormat="1" ht="15.6" customHeight="1" thickBot="1" x14ac:dyDescent="0.35">
      <c r="A65" s="76"/>
      <c r="B65" s="10">
        <v>454783.59650338057</v>
      </c>
      <c r="C65" s="74" t="s">
        <v>83</v>
      </c>
      <c r="D65" s="36">
        <v>395661.72895794112</v>
      </c>
      <c r="E65" s="37">
        <v>59121.867545439476</v>
      </c>
      <c r="F65" s="38">
        <v>0</v>
      </c>
      <c r="G65" s="39">
        <v>0</v>
      </c>
      <c r="H65" s="40">
        <v>0</v>
      </c>
      <c r="I65" s="11">
        <f t="shared" si="6"/>
        <v>0</v>
      </c>
      <c r="J65" s="103">
        <v>0.49963878289538494</v>
      </c>
      <c r="K65" s="103">
        <v>0.50036121710461501</v>
      </c>
      <c r="L65" s="106">
        <f t="shared" si="46"/>
        <v>0</v>
      </c>
      <c r="M65" s="106">
        <f t="shared" ref="M65:M68" si="67">I65*K65</f>
        <v>0</v>
      </c>
      <c r="N65" s="98"/>
      <c r="P65" s="36">
        <v>382018.22106283967</v>
      </c>
      <c r="Q65" s="37">
        <v>72765.375440540898</v>
      </c>
      <c r="R65" s="38">
        <v>0</v>
      </c>
      <c r="S65" s="39">
        <v>0</v>
      </c>
      <c r="T65" s="40">
        <v>0</v>
      </c>
      <c r="U65" s="11">
        <f t="shared" si="8"/>
        <v>0</v>
      </c>
      <c r="V65" s="109">
        <v>0.49963878289538494</v>
      </c>
      <c r="W65" s="109">
        <v>0.50036121710461501</v>
      </c>
      <c r="X65" s="112">
        <f t="shared" ref="X65:X68" si="68">U65*V65</f>
        <v>0</v>
      </c>
      <c r="Y65" s="112">
        <f t="shared" ref="Y65:Y68" si="69">U65*W65</f>
        <v>0</v>
      </c>
    </row>
    <row r="66" spans="1:25" s="48" customFormat="1" ht="15" thickBot="1" x14ac:dyDescent="0.35">
      <c r="A66" s="76"/>
      <c r="B66" s="10">
        <v>500123.66595506168</v>
      </c>
      <c r="C66" s="74" t="s">
        <v>84</v>
      </c>
      <c r="D66" s="36">
        <v>440108.82604045427</v>
      </c>
      <c r="E66" s="37">
        <v>60014.839914607401</v>
      </c>
      <c r="F66" s="38">
        <v>0</v>
      </c>
      <c r="G66" s="39">
        <v>0</v>
      </c>
      <c r="H66" s="40">
        <v>0</v>
      </c>
      <c r="I66" s="11">
        <f t="shared" si="6"/>
        <v>0</v>
      </c>
      <c r="J66" s="103">
        <v>0.50256803807862971</v>
      </c>
      <c r="K66" s="103">
        <v>0.49743196192137024</v>
      </c>
      <c r="L66" s="106">
        <f t="shared" si="46"/>
        <v>0</v>
      </c>
      <c r="M66" s="106">
        <f t="shared" si="67"/>
        <v>0</v>
      </c>
      <c r="N66" s="98"/>
      <c r="P66" s="36">
        <v>430106.35272135306</v>
      </c>
      <c r="Q66" s="37">
        <v>70017.313233708643</v>
      </c>
      <c r="R66" s="38">
        <v>0</v>
      </c>
      <c r="S66" s="39">
        <v>0</v>
      </c>
      <c r="T66" s="40">
        <v>0</v>
      </c>
      <c r="U66" s="11">
        <f t="shared" si="8"/>
        <v>0</v>
      </c>
      <c r="V66" s="109">
        <v>0.50256803807862971</v>
      </c>
      <c r="W66" s="109">
        <v>0.49743196192137024</v>
      </c>
      <c r="X66" s="112">
        <f t="shared" si="68"/>
        <v>0</v>
      </c>
      <c r="Y66" s="112">
        <f t="shared" si="69"/>
        <v>0</v>
      </c>
    </row>
    <row r="67" spans="1:25" s="48" customFormat="1" ht="15" customHeight="1" thickBot="1" x14ac:dyDescent="0.35">
      <c r="A67" s="76"/>
      <c r="B67" s="10">
        <v>701400.12183186563</v>
      </c>
      <c r="C67" s="74" t="s">
        <v>85</v>
      </c>
      <c r="D67" s="36">
        <v>617232.10721204174</v>
      </c>
      <c r="E67" s="37">
        <v>84168.01461982388</v>
      </c>
      <c r="F67" s="38">
        <v>0</v>
      </c>
      <c r="G67" s="39">
        <v>0</v>
      </c>
      <c r="H67" s="40">
        <v>0</v>
      </c>
      <c r="I67" s="11">
        <f t="shared" si="6"/>
        <v>0</v>
      </c>
      <c r="J67" s="103">
        <v>0.5066537211867258</v>
      </c>
      <c r="K67" s="103">
        <v>0.49334627881327425</v>
      </c>
      <c r="L67" s="106">
        <f t="shared" si="46"/>
        <v>0</v>
      </c>
      <c r="M67" s="106">
        <f t="shared" si="67"/>
        <v>0</v>
      </c>
      <c r="N67" s="98"/>
      <c r="P67" s="36">
        <v>610218.10599372315</v>
      </c>
      <c r="Q67" s="37">
        <v>91182.015838142528</v>
      </c>
      <c r="R67" s="38">
        <v>0</v>
      </c>
      <c r="S67" s="39">
        <v>0</v>
      </c>
      <c r="T67" s="40">
        <v>0</v>
      </c>
      <c r="U67" s="11">
        <f t="shared" si="8"/>
        <v>0</v>
      </c>
      <c r="V67" s="109">
        <v>0.5066537211867258</v>
      </c>
      <c r="W67" s="109">
        <v>0.49334627881327425</v>
      </c>
      <c r="X67" s="112">
        <f t="shared" si="68"/>
        <v>0</v>
      </c>
      <c r="Y67" s="112">
        <f t="shared" si="69"/>
        <v>0</v>
      </c>
    </row>
    <row r="68" spans="1:25" s="48" customFormat="1" ht="15" customHeight="1" thickBot="1" x14ac:dyDescent="0.35">
      <c r="A68" s="76"/>
      <c r="B68" s="10">
        <v>617177.5079716217</v>
      </c>
      <c r="C68" s="74" t="s">
        <v>86</v>
      </c>
      <c r="D68" s="36">
        <v>524600.88177587849</v>
      </c>
      <c r="E68" s="37">
        <v>67889.525876878382</v>
      </c>
      <c r="F68" s="38">
        <v>24687.100318864868</v>
      </c>
      <c r="G68" s="39">
        <v>0</v>
      </c>
      <c r="H68" s="40">
        <v>0</v>
      </c>
      <c r="I68" s="11">
        <f t="shared" si="6"/>
        <v>24687.100318864868</v>
      </c>
      <c r="J68" s="103">
        <v>0.50028069088674121</v>
      </c>
      <c r="K68" s="103">
        <v>0.49971930911325879</v>
      </c>
      <c r="L68" s="106">
        <f t="shared" si="46"/>
        <v>12350.479603512005</v>
      </c>
      <c r="M68" s="106">
        <f t="shared" si="67"/>
        <v>12336.620715352863</v>
      </c>
      <c r="N68" s="98"/>
      <c r="P68" s="36">
        <v>506085.55653672985</v>
      </c>
      <c r="Q68" s="37">
        <v>80233.076036310827</v>
      </c>
      <c r="R68" s="38">
        <v>30858.875398581087</v>
      </c>
      <c r="S68" s="39">
        <v>0</v>
      </c>
      <c r="T68" s="40">
        <v>0</v>
      </c>
      <c r="U68" s="11">
        <f t="shared" si="8"/>
        <v>30858.875398581087</v>
      </c>
      <c r="V68" s="109">
        <v>0.50028069088674121</v>
      </c>
      <c r="W68" s="109">
        <v>0.49971930911325879</v>
      </c>
      <c r="X68" s="112">
        <f t="shared" si="68"/>
        <v>15438.099504390007</v>
      </c>
      <c r="Y68" s="112">
        <f t="shared" si="69"/>
        <v>15420.77589419108</v>
      </c>
    </row>
    <row r="69" spans="1:25" ht="31.8" thickBot="1" x14ac:dyDescent="0.35">
      <c r="A69" s="90" t="s">
        <v>18</v>
      </c>
      <c r="B69" s="91">
        <f>B4+B12+B20+B28+B36+B45+B51+B52+B57+B62</f>
        <v>21696913.89767316</v>
      </c>
      <c r="C69" s="91"/>
      <c r="D69" s="92">
        <f>D4+D12+D20+D28+D36+D45+D51+D52+D57+D62</f>
        <v>17046826.748268481</v>
      </c>
      <c r="E69" s="82">
        <f>E4+E12+E20+E28+E36+E45+E51+E52+E57+E62</f>
        <v>3488560.3871003166</v>
      </c>
      <c r="F69" s="83">
        <f>F4+F12+F20+F28+F36+F45+F51+F52+F57+F62</f>
        <v>1114366.9223043665</v>
      </c>
      <c r="G69" s="84">
        <f>G4+G12+G20+G28+G36+G45+G51+G52+G57+G62</f>
        <v>47159.840000000004</v>
      </c>
      <c r="H69" s="85">
        <f>H4+H12+H20+H28+H36+H45+H51+H52+H57+H62</f>
        <v>0</v>
      </c>
      <c r="I69" s="86">
        <f>I4+I12+I20+I28+I36+I45+I51+I52+I57+I62</f>
        <v>1161526.7623043663</v>
      </c>
      <c r="J69" s="86">
        <f>J4+J12+J20+J28+J36+J45+J51+J52+J57+J62</f>
        <v>0.51207118622769543</v>
      </c>
      <c r="K69" s="86">
        <f>K4+K12+K20+K28+K36+K45+K51+K52+K57+K62</f>
        <v>0.48792881377230463</v>
      </c>
      <c r="L69" s="86">
        <f>L4+L12+L20+L28+L36+L45+L51+L52+L57+L62</f>
        <v>618.35668164111587</v>
      </c>
      <c r="M69" s="86">
        <f>M4+M12+M20+M28+M36+M45+M51+M52+M57+M62</f>
        <v>589.20331835888419</v>
      </c>
      <c r="N69" s="98"/>
      <c r="O69" s="98"/>
      <c r="P69" s="81">
        <f>P4+P12+P20+P28+P36+P45+P51+P52+P57+P62</f>
        <v>15444741.974791259</v>
      </c>
      <c r="Q69" s="82">
        <f>Q4+Q12+Q20+Q28+Q36+Q45+Q51+Q52+Q57+Q62</f>
        <v>4411104.973836544</v>
      </c>
      <c r="R69" s="83">
        <f>R4+R12+R20+R28+R36+R45+R51+R52+R57+R62</f>
        <v>1684506.799045356</v>
      </c>
      <c r="S69" s="84">
        <f>S4+S12+S20+S28+S36+S45+S51+S52+S57+S62</f>
        <v>156560.15</v>
      </c>
      <c r="T69" s="85">
        <f>T4+T12+T20+T28+T36+T45+T51+T52+T57+T62</f>
        <v>0</v>
      </c>
      <c r="U69" s="86">
        <f>U4+U12+U20+U28+U36+U45+U51+U52+U57+U62</f>
        <v>1841066.9490453561</v>
      </c>
      <c r="V69" s="108"/>
      <c r="W69" s="108"/>
      <c r="X69" s="111"/>
      <c r="Y69" s="111"/>
    </row>
    <row r="70" spans="1:25" x14ac:dyDescent="0.3">
      <c r="D70" s="144"/>
      <c r="E70" s="144"/>
      <c r="F70" s="144"/>
      <c r="G70" s="144"/>
      <c r="H70" s="144"/>
      <c r="I70" s="144"/>
    </row>
  </sheetData>
  <mergeCells count="2">
    <mergeCell ref="D2:I2"/>
    <mergeCell ref="P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Régions</vt:lpstr>
      <vt:lpstr>Cercles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Brahima DIARRA</cp:lastModifiedBy>
  <dcterms:created xsi:type="dcterms:W3CDTF">2021-11-13T11:06:40Z</dcterms:created>
  <dcterms:modified xsi:type="dcterms:W3CDTF">2021-12-08T12:39:07Z</dcterms:modified>
</cp:coreProperties>
</file>