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onefa\Desktop\Co Facilitation\Doc à Publier Cluster SécAl\Nov 2021\Resultats CH\"/>
    </mc:Choice>
  </mc:AlternateContent>
  <xr:revisionPtr revIDLastSave="0" documentId="8_{09F93BDC-0F53-454C-95F1-8D24A23350A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égions" sheetId="1" r:id="rId1"/>
    <sheet name="Cercles" sheetId="2" r:id="rId2"/>
  </sheets>
  <externalReferences>
    <externalReference r:id="rId3"/>
    <externalReference r:id="rId4"/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5" i="2" l="1"/>
  <c r="Q73" i="2"/>
  <c r="I75" i="2"/>
  <c r="H75" i="2"/>
  <c r="G75" i="2"/>
  <c r="F75" i="2"/>
  <c r="E75" i="2"/>
  <c r="D75" i="2"/>
  <c r="Q36" i="2"/>
  <c r="G54" i="1" l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Q44" i="2"/>
  <c r="G50" i="1"/>
  <c r="F50" i="1"/>
  <c r="E50" i="1"/>
  <c r="D50" i="1"/>
  <c r="C50" i="1"/>
  <c r="G49" i="1"/>
  <c r="F49" i="1"/>
  <c r="E49" i="1"/>
  <c r="D49" i="1"/>
  <c r="C49" i="1"/>
  <c r="G40" i="1"/>
  <c r="F40" i="1"/>
  <c r="E40" i="1"/>
  <c r="D40" i="1"/>
  <c r="C40" i="1"/>
  <c r="G26" i="1"/>
  <c r="F26" i="1"/>
  <c r="E26" i="1"/>
  <c r="D26" i="1"/>
  <c r="C26" i="1"/>
  <c r="G25" i="1"/>
  <c r="F25" i="1"/>
  <c r="E25" i="1"/>
  <c r="D25" i="1"/>
  <c r="C25" i="1"/>
  <c r="G24" i="1"/>
  <c r="F24" i="1"/>
  <c r="E24" i="1"/>
  <c r="D24" i="1"/>
  <c r="C24" i="1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I44" i="2"/>
  <c r="G12" i="1"/>
  <c r="F12" i="1"/>
  <c r="E12" i="1"/>
  <c r="D12" i="1"/>
  <c r="C12" i="1"/>
  <c r="G4" i="2"/>
  <c r="F6" i="1" s="1"/>
  <c r="M67" i="2"/>
  <c r="D43" i="1" s="1"/>
  <c r="N67" i="2"/>
  <c r="E43" i="1" s="1"/>
  <c r="O67" i="2"/>
  <c r="F43" i="1" s="1"/>
  <c r="P67" i="2"/>
  <c r="G43" i="1" s="1"/>
  <c r="L67" i="2"/>
  <c r="C43" i="1" s="1"/>
  <c r="E67" i="2"/>
  <c r="D15" i="1" s="1"/>
  <c r="F67" i="2"/>
  <c r="E15" i="1" s="1"/>
  <c r="G67" i="2"/>
  <c r="F15" i="1" s="1"/>
  <c r="H67" i="2"/>
  <c r="G15" i="1" s="1"/>
  <c r="D67" i="2"/>
  <c r="C15" i="1" s="1"/>
  <c r="M62" i="2"/>
  <c r="D42" i="1" s="1"/>
  <c r="N62" i="2"/>
  <c r="E42" i="1" s="1"/>
  <c r="O62" i="2"/>
  <c r="F42" i="1" s="1"/>
  <c r="P62" i="2"/>
  <c r="G42" i="1" s="1"/>
  <c r="L62" i="2"/>
  <c r="C42" i="1" s="1"/>
  <c r="E62" i="2"/>
  <c r="D14" i="1" s="1"/>
  <c r="F62" i="2"/>
  <c r="E14" i="1" s="1"/>
  <c r="G62" i="2"/>
  <c r="F14" i="1" s="1"/>
  <c r="H62" i="2"/>
  <c r="G14" i="1" s="1"/>
  <c r="D62" i="2"/>
  <c r="C14" i="1" s="1"/>
  <c r="M55" i="2"/>
  <c r="D41" i="1" s="1"/>
  <c r="N55" i="2"/>
  <c r="E41" i="1" s="1"/>
  <c r="O55" i="2"/>
  <c r="F41" i="1" s="1"/>
  <c r="P55" i="2"/>
  <c r="G41" i="1" s="1"/>
  <c r="L55" i="2"/>
  <c r="C41" i="1" s="1"/>
  <c r="E55" i="2"/>
  <c r="D13" i="1" s="1"/>
  <c r="F55" i="2"/>
  <c r="E13" i="1" s="1"/>
  <c r="G55" i="2"/>
  <c r="F13" i="1" s="1"/>
  <c r="H55" i="2"/>
  <c r="G13" i="1" s="1"/>
  <c r="D55" i="2"/>
  <c r="C13" i="1" s="1"/>
  <c r="M47" i="2" l="1"/>
  <c r="D39" i="1" s="1"/>
  <c r="N47" i="2"/>
  <c r="E39" i="1" s="1"/>
  <c r="O47" i="2"/>
  <c r="F39" i="1" s="1"/>
  <c r="P47" i="2"/>
  <c r="G39" i="1" s="1"/>
  <c r="L47" i="2"/>
  <c r="C39" i="1" s="1"/>
  <c r="E47" i="2"/>
  <c r="D11" i="1" s="1"/>
  <c r="F47" i="2"/>
  <c r="E11" i="1" s="1"/>
  <c r="G47" i="2"/>
  <c r="F11" i="1" s="1"/>
  <c r="H47" i="2"/>
  <c r="G11" i="1" s="1"/>
  <c r="D47" i="2"/>
  <c r="C11" i="1" s="1"/>
  <c r="M37" i="2"/>
  <c r="D38" i="1" s="1"/>
  <c r="N37" i="2"/>
  <c r="E38" i="1" s="1"/>
  <c r="O37" i="2"/>
  <c r="F38" i="1" s="1"/>
  <c r="P37" i="2"/>
  <c r="G38" i="1" s="1"/>
  <c r="L37" i="2"/>
  <c r="C38" i="1" s="1"/>
  <c r="E37" i="2"/>
  <c r="D10" i="1" s="1"/>
  <c r="F37" i="2"/>
  <c r="E10" i="1" s="1"/>
  <c r="G37" i="2"/>
  <c r="F10" i="1" s="1"/>
  <c r="H37" i="2"/>
  <c r="G10" i="1" s="1"/>
  <c r="D37" i="2"/>
  <c r="C10" i="1" s="1"/>
  <c r="M28" i="2"/>
  <c r="D37" i="1" s="1"/>
  <c r="N28" i="2"/>
  <c r="E37" i="1" s="1"/>
  <c r="O28" i="2"/>
  <c r="F37" i="1" s="1"/>
  <c r="P28" i="2"/>
  <c r="G37" i="1" s="1"/>
  <c r="L28" i="2"/>
  <c r="C37" i="1" s="1"/>
  <c r="E28" i="2"/>
  <c r="D9" i="1" s="1"/>
  <c r="F28" i="2"/>
  <c r="E9" i="1" s="1"/>
  <c r="G28" i="2"/>
  <c r="F9" i="1" s="1"/>
  <c r="H28" i="2"/>
  <c r="G9" i="1" s="1"/>
  <c r="D28" i="2"/>
  <c r="C9" i="1" s="1"/>
  <c r="M20" i="2"/>
  <c r="D36" i="1" s="1"/>
  <c r="N20" i="2"/>
  <c r="E36" i="1" s="1"/>
  <c r="O20" i="2"/>
  <c r="F36" i="1" s="1"/>
  <c r="P20" i="2"/>
  <c r="G36" i="1" s="1"/>
  <c r="L20" i="2"/>
  <c r="C36" i="1" s="1"/>
  <c r="E20" i="2"/>
  <c r="D8" i="1" s="1"/>
  <c r="F20" i="2"/>
  <c r="E8" i="1" s="1"/>
  <c r="G20" i="2"/>
  <c r="F8" i="1" s="1"/>
  <c r="H20" i="2"/>
  <c r="G8" i="1" s="1"/>
  <c r="D20" i="2"/>
  <c r="C8" i="1" s="1"/>
  <c r="M12" i="2"/>
  <c r="D35" i="1" s="1"/>
  <c r="N12" i="2"/>
  <c r="E35" i="1" s="1"/>
  <c r="O12" i="2"/>
  <c r="F35" i="1" s="1"/>
  <c r="P12" i="2"/>
  <c r="G35" i="1" s="1"/>
  <c r="L12" i="2"/>
  <c r="C35" i="1" s="1"/>
  <c r="E12" i="2"/>
  <c r="D7" i="1" s="1"/>
  <c r="F12" i="2"/>
  <c r="E7" i="1" s="1"/>
  <c r="G12" i="2"/>
  <c r="F7" i="1" s="1"/>
  <c r="H12" i="2"/>
  <c r="G7" i="1" s="1"/>
  <c r="D12" i="2"/>
  <c r="C7" i="1" s="1"/>
  <c r="M4" i="2"/>
  <c r="D34" i="1" s="1"/>
  <c r="N4" i="2"/>
  <c r="E34" i="1" s="1"/>
  <c r="O4" i="2"/>
  <c r="F34" i="1" s="1"/>
  <c r="P4" i="2"/>
  <c r="G34" i="1" s="1"/>
  <c r="L4" i="2"/>
  <c r="C34" i="1" s="1"/>
  <c r="E4" i="2"/>
  <c r="D6" i="1" s="1"/>
  <c r="F4" i="2"/>
  <c r="E6" i="1" s="1"/>
  <c r="H4" i="2"/>
  <c r="G6" i="1" s="1"/>
  <c r="D4" i="2"/>
  <c r="C6" i="1" s="1"/>
  <c r="Q60" i="2" l="1"/>
  <c r="Q61" i="2"/>
  <c r="I60" i="2"/>
  <c r="I61" i="2"/>
  <c r="Q52" i="2" l="1"/>
  <c r="I52" i="2"/>
  <c r="I36" i="2" l="1"/>
  <c r="Q74" i="2" l="1"/>
  <c r="Q72" i="2"/>
  <c r="Q71" i="2"/>
  <c r="Q70" i="2"/>
  <c r="Q69" i="2"/>
  <c r="Q68" i="2"/>
  <c r="Q66" i="2"/>
  <c r="Q65" i="2"/>
  <c r="Q64" i="2"/>
  <c r="Q63" i="2"/>
  <c r="Q59" i="2"/>
  <c r="Q58" i="2"/>
  <c r="Q57" i="2"/>
  <c r="Q56" i="2"/>
  <c r="Q53" i="2"/>
  <c r="Q51" i="2"/>
  <c r="Q50" i="2"/>
  <c r="Q49" i="2"/>
  <c r="Q48" i="2"/>
  <c r="Q46" i="2"/>
  <c r="Q45" i="2"/>
  <c r="Q43" i="2"/>
  <c r="Q42" i="2"/>
  <c r="Q41" i="2"/>
  <c r="Q40" i="2"/>
  <c r="Q39" i="2"/>
  <c r="Q38" i="2"/>
  <c r="Q35" i="2"/>
  <c r="Q34" i="2"/>
  <c r="Q33" i="2"/>
  <c r="Q32" i="2"/>
  <c r="Q31" i="2"/>
  <c r="Q30" i="2"/>
  <c r="Q29" i="2"/>
  <c r="Q27" i="2"/>
  <c r="Q26" i="2"/>
  <c r="Q25" i="2"/>
  <c r="Q24" i="2"/>
  <c r="Q23" i="2"/>
  <c r="Q22" i="2"/>
  <c r="Q21" i="2"/>
  <c r="Q19" i="2"/>
  <c r="Q18" i="2"/>
  <c r="Q17" i="2"/>
  <c r="Q16" i="2"/>
  <c r="Q15" i="2"/>
  <c r="Q14" i="2"/>
  <c r="Q13" i="2"/>
  <c r="Q11" i="2"/>
  <c r="Q10" i="2"/>
  <c r="Q9" i="2"/>
  <c r="Q8" i="2"/>
  <c r="Q7" i="2"/>
  <c r="Q6" i="2"/>
  <c r="Q5" i="2"/>
  <c r="I63" i="2"/>
  <c r="I62" i="2" s="1"/>
  <c r="I64" i="2"/>
  <c r="I65" i="2"/>
  <c r="I66" i="2"/>
  <c r="I68" i="2"/>
  <c r="I69" i="2"/>
  <c r="I70" i="2"/>
  <c r="I71" i="2"/>
  <c r="I72" i="2"/>
  <c r="I56" i="2"/>
  <c r="I57" i="2"/>
  <c r="I58" i="2"/>
  <c r="I59" i="2"/>
  <c r="I48" i="2"/>
  <c r="I49" i="2"/>
  <c r="I50" i="2"/>
  <c r="I51" i="2"/>
  <c r="I53" i="2"/>
  <c r="I38" i="2"/>
  <c r="I39" i="2"/>
  <c r="I40" i="2"/>
  <c r="I41" i="2"/>
  <c r="I42" i="2"/>
  <c r="I43" i="2"/>
  <c r="I45" i="2"/>
  <c r="I46" i="2"/>
  <c r="I29" i="2"/>
  <c r="I30" i="2"/>
  <c r="I31" i="2"/>
  <c r="I32" i="2"/>
  <c r="I33" i="2"/>
  <c r="I34" i="2"/>
  <c r="I35" i="2"/>
  <c r="I21" i="2"/>
  <c r="I22" i="2"/>
  <c r="I23" i="2"/>
  <c r="I24" i="2"/>
  <c r="I25" i="2"/>
  <c r="I26" i="2"/>
  <c r="I27" i="2"/>
  <c r="I13" i="2"/>
  <c r="I14" i="2"/>
  <c r="I15" i="2"/>
  <c r="I16" i="2"/>
  <c r="I17" i="2"/>
  <c r="I18" i="2"/>
  <c r="I19" i="2"/>
  <c r="I5" i="2"/>
  <c r="I6" i="2"/>
  <c r="I7" i="2"/>
  <c r="I8" i="2"/>
  <c r="I9" i="2"/>
  <c r="I10" i="2"/>
  <c r="I11" i="2"/>
  <c r="I4" i="2" l="1"/>
  <c r="Q12" i="2"/>
  <c r="Q37" i="2"/>
  <c r="I12" i="2"/>
  <c r="Q67" i="2"/>
  <c r="Q62" i="2"/>
  <c r="Q55" i="2"/>
  <c r="Q47" i="2"/>
  <c r="Q28" i="2"/>
  <c r="Q20" i="2"/>
  <c r="Q4" i="2"/>
  <c r="I55" i="2"/>
  <c r="I47" i="2"/>
  <c r="I37" i="2"/>
  <c r="I28" i="2"/>
  <c r="I20" i="2"/>
  <c r="Q54" i="2"/>
  <c r="I74" i="2" l="1"/>
  <c r="I67" i="2" s="1"/>
  <c r="B54" i="2"/>
  <c r="B20" i="2"/>
  <c r="B12" i="2"/>
  <c r="B4" i="2"/>
  <c r="B75" i="2" l="1"/>
  <c r="I54" i="2"/>
  <c r="E55" i="1" l="1"/>
  <c r="B55" i="1"/>
  <c r="G55" i="1"/>
  <c r="F55" i="1"/>
  <c r="D55" i="1"/>
  <c r="C55" i="1"/>
  <c r="H54" i="1"/>
  <c r="H53" i="1"/>
  <c r="H52" i="1"/>
  <c r="H51" i="1"/>
  <c r="H50" i="1"/>
  <c r="H49" i="1"/>
  <c r="L55" i="1" l="1"/>
  <c r="H55" i="1"/>
  <c r="E27" i="1" l="1"/>
  <c r="G27" i="1"/>
  <c r="F27" i="1"/>
  <c r="D27" i="1"/>
  <c r="C27" i="1"/>
  <c r="H26" i="1"/>
  <c r="H25" i="1"/>
  <c r="H24" i="1"/>
  <c r="H23" i="1"/>
  <c r="H22" i="1"/>
  <c r="H21" i="1"/>
  <c r="B27" i="1" l="1"/>
  <c r="H27" i="1"/>
  <c r="H10" i="1"/>
  <c r="L27" i="1" l="1"/>
  <c r="B7" i="1"/>
  <c r="B6" i="1" l="1"/>
  <c r="F16" i="1" l="1"/>
  <c r="K27" i="1" s="1"/>
  <c r="B12" i="1"/>
  <c r="B8" i="1" l="1"/>
  <c r="B44" i="1" l="1"/>
  <c r="H41" i="1"/>
  <c r="H38" i="1"/>
  <c r="H37" i="1"/>
  <c r="F44" i="1"/>
  <c r="K55" i="1" s="1"/>
  <c r="D44" i="1"/>
  <c r="I55" i="1" s="1"/>
  <c r="H15" i="1"/>
  <c r="H13" i="1"/>
  <c r="H11" i="1"/>
  <c r="H9" i="1"/>
  <c r="H7" i="1"/>
  <c r="G16" i="1"/>
  <c r="C16" i="1"/>
  <c r="I44" i="1" l="1"/>
  <c r="K44" i="1"/>
  <c r="E44" i="1"/>
  <c r="H6" i="1"/>
  <c r="H8" i="1"/>
  <c r="H14" i="1"/>
  <c r="H35" i="1"/>
  <c r="H39" i="1"/>
  <c r="H42" i="1"/>
  <c r="B16" i="1"/>
  <c r="D16" i="1"/>
  <c r="I27" i="1" s="1"/>
  <c r="H12" i="1"/>
  <c r="C44" i="1"/>
  <c r="G44" i="1"/>
  <c r="L44" i="1" s="1"/>
  <c r="H36" i="1"/>
  <c r="H40" i="1"/>
  <c r="H43" i="1"/>
  <c r="E16" i="1"/>
  <c r="J27" i="1" s="1"/>
  <c r="H34" i="1"/>
  <c r="J44" i="1" l="1"/>
  <c r="J55" i="1"/>
  <c r="K16" i="1"/>
  <c r="I16" i="1"/>
  <c r="L16" i="1"/>
  <c r="H44" i="1"/>
  <c r="H16" i="1"/>
  <c r="J16" i="1"/>
  <c r="M44" i="1" l="1"/>
  <c r="M55" i="1"/>
  <c r="M16" i="1"/>
  <c r="M27" i="1"/>
</calcChain>
</file>

<file path=xl/sharedStrings.xml><?xml version="1.0" encoding="utf-8"?>
<sst xmlns="http://schemas.openxmlformats.org/spreadsheetml/2006/main" count="166" uniqueCount="98">
  <si>
    <t xml:space="preserve">REGION </t>
  </si>
  <si>
    <t>Population totale</t>
  </si>
  <si>
    <t>Population totale en Phase 1</t>
  </si>
  <si>
    <t>Population totale en Phase 2</t>
  </si>
  <si>
    <t>Population totale en Phase 3</t>
  </si>
  <si>
    <t>Population totale en Phase 4</t>
  </si>
  <si>
    <t>Population totale en Phase 5</t>
  </si>
  <si>
    <t>Population totale en Phase 3 à 5</t>
  </si>
  <si>
    <t>KAYES</t>
  </si>
  <si>
    <t>KOULIKORO</t>
  </si>
  <si>
    <t>SIKASSO</t>
  </si>
  <si>
    <t>SEGOU</t>
  </si>
  <si>
    <t>MOPTI</t>
  </si>
  <si>
    <t>TOMBOUCTOU</t>
  </si>
  <si>
    <t>TAOUDENIT</t>
  </si>
  <si>
    <t>GAO</t>
  </si>
  <si>
    <t>KIDAL</t>
  </si>
  <si>
    <t>BAMAKO</t>
  </si>
  <si>
    <t>TOTAL GENERAL</t>
  </si>
  <si>
    <t>%</t>
  </si>
  <si>
    <t xml:space="preserve">TOMBOUCTOU </t>
  </si>
  <si>
    <t>Estimation de population en insécurité alimentaire en octobre - décembre 2021</t>
  </si>
  <si>
    <t>Estimation de population en insécurité alimentaire en juin-août 2022</t>
  </si>
  <si>
    <t>Estimation de population PDI en insécurité alimentaire en octobre - décembre 2021</t>
  </si>
  <si>
    <t>PDI SEGOU</t>
  </si>
  <si>
    <t>PDI MOPTI</t>
  </si>
  <si>
    <t>PDI TOMBOUCTOU</t>
  </si>
  <si>
    <t>PDI GAO</t>
  </si>
  <si>
    <t>PDI MENAKA</t>
  </si>
  <si>
    <t>PDI BAMAKO</t>
  </si>
  <si>
    <t>Estimation de population PDI en insécurité alimentaire en juin-août 2022</t>
  </si>
  <si>
    <t>Cercles</t>
  </si>
  <si>
    <t>Bougouni</t>
  </si>
  <si>
    <t>Kadiolo</t>
  </si>
  <si>
    <t>Kolondieba</t>
  </si>
  <si>
    <t>Koutiala</t>
  </si>
  <si>
    <t>Sikasso</t>
  </si>
  <si>
    <t>Yanfolila</t>
  </si>
  <si>
    <t>Yorosso</t>
  </si>
  <si>
    <t>Bafoulabe</t>
  </si>
  <si>
    <t>Diema</t>
  </si>
  <si>
    <t>Kayes</t>
  </si>
  <si>
    <t>Kenieba</t>
  </si>
  <si>
    <t>Kita</t>
  </si>
  <si>
    <t>Nioro</t>
  </si>
  <si>
    <t>Yelimane</t>
  </si>
  <si>
    <t>Baroueli</t>
  </si>
  <si>
    <t>Bla</t>
  </si>
  <si>
    <t>Macina</t>
  </si>
  <si>
    <t>Niono</t>
  </si>
  <si>
    <t>San</t>
  </si>
  <si>
    <t>Segou</t>
  </si>
  <si>
    <t>Tominian</t>
  </si>
  <si>
    <t>Banamba</t>
  </si>
  <si>
    <t>Dioila</t>
  </si>
  <si>
    <t>Kangaba</t>
  </si>
  <si>
    <t>Kati</t>
  </si>
  <si>
    <t>Kolokani</t>
  </si>
  <si>
    <t>Koulikoro</t>
  </si>
  <si>
    <t>Nara</t>
  </si>
  <si>
    <t>Bandiagara</t>
  </si>
  <si>
    <t>Bankass</t>
  </si>
  <si>
    <t>Djenne</t>
  </si>
  <si>
    <t>Douentza</t>
  </si>
  <si>
    <t>Mopti</t>
  </si>
  <si>
    <t>Koro</t>
  </si>
  <si>
    <t>Tenenkou</t>
  </si>
  <si>
    <t>Youwarou</t>
  </si>
  <si>
    <t>Dire</t>
  </si>
  <si>
    <t>Goundam</t>
  </si>
  <si>
    <t>Gourma-Rharous</t>
  </si>
  <si>
    <t>Niafunke</t>
  </si>
  <si>
    <t>Tombouctou</t>
  </si>
  <si>
    <t>Ansongo</t>
  </si>
  <si>
    <t>Bourem</t>
  </si>
  <si>
    <t>Gao</t>
  </si>
  <si>
    <t>Menaka</t>
  </si>
  <si>
    <t>Abeibara</t>
  </si>
  <si>
    <t>Kidal</t>
  </si>
  <si>
    <t>Tessalit</t>
  </si>
  <si>
    <t>Tin-Essako</t>
  </si>
  <si>
    <t>Commune III</t>
  </si>
  <si>
    <t>Commune II</t>
  </si>
  <si>
    <t>Commune IV</t>
  </si>
  <si>
    <t>Commune I</t>
  </si>
  <si>
    <t>Commune VI</t>
  </si>
  <si>
    <t>Commune V</t>
  </si>
  <si>
    <t>ESTIMATION POPULATIONS EN ISAN</t>
  </si>
  <si>
    <t>PERIODE COURANTE : OCTOBRE - DECEMBRE 2021</t>
  </si>
  <si>
    <t>PERIODE PROJETEE : JUIN - AOUT 2022</t>
  </si>
  <si>
    <t>PDI Ségou</t>
  </si>
  <si>
    <t>PDI Mopti</t>
  </si>
  <si>
    <t>PDI Tombouctou</t>
  </si>
  <si>
    <t>PDI Gao</t>
  </si>
  <si>
    <t>PDI Ménaka</t>
  </si>
  <si>
    <t>PDI Bamako</t>
  </si>
  <si>
    <t>PERIODE COURANTE</t>
  </si>
  <si>
    <t>PERIODE PROJETEE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</si>
</sst>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_ ;\-#,##0\ "/>
    <numFmt numFmtId="166" formatCode="_-* #,##0\ _€_-;\-* #,##0\ _€_-;_-* &quot;-&quot;??\ _€_-;_-@_-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Maiandra GD"/>
      <family val="2"/>
    </font>
    <font>
      <b/>
      <sz val="10"/>
      <color theme="0"/>
      <name val="Maiandra GD"/>
      <family val="2"/>
    </font>
    <font>
      <b/>
      <sz val="10"/>
      <color rgb="FFFF0000"/>
      <name val="Maiandra GD"/>
      <family val="2"/>
    </font>
    <font>
      <sz val="10"/>
      <color theme="1"/>
      <name val="Maiandra GD"/>
      <family val="2"/>
    </font>
    <font>
      <sz val="10"/>
      <color theme="0"/>
      <name val="Maiandra GD"/>
      <family val="2"/>
    </font>
    <font>
      <sz val="10"/>
      <color rgb="FFFF0000"/>
      <name val="Maiandra GD"/>
      <family val="2"/>
    </font>
    <font>
      <sz val="10"/>
      <name val="Maiandra GD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Maiandra GD"/>
      <family val="2"/>
    </font>
    <font>
      <b/>
      <sz val="12"/>
      <color theme="0"/>
      <name val="Maiandra GD"/>
      <family val="2"/>
    </font>
    <font>
      <b/>
      <sz val="12"/>
      <color rgb="FFFF0000"/>
      <name val="Maiandra GD"/>
      <family val="2"/>
    </font>
    <font>
      <b/>
      <sz val="12"/>
      <color theme="1"/>
      <name val="Calibri"/>
      <family val="2"/>
      <scheme val="minor"/>
    </font>
    <font>
      <b/>
      <sz val="10"/>
      <name val="Maiandra GD"/>
      <family val="2"/>
    </font>
    <font>
      <b/>
      <sz val="14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CDFACD"/>
        <bgColor indexed="64"/>
      </patternFill>
    </fill>
    <fill>
      <patternFill patternType="solid">
        <fgColor rgb="FFFAE61E"/>
        <bgColor indexed="64"/>
      </patternFill>
    </fill>
    <fill>
      <patternFill patternType="solid">
        <fgColor rgb="FFE67800"/>
        <bgColor indexed="64"/>
      </patternFill>
    </fill>
    <fill>
      <patternFill patternType="solid">
        <fgColor rgb="FFC80000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32">
    <border>
      <left/>
      <right/>
      <top/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2D69B"/>
      </right>
      <top/>
      <bottom style="medium">
        <color rgb="FFC2D69B"/>
      </bottom>
      <diagonal/>
    </border>
    <border>
      <left/>
      <right style="dotted">
        <color rgb="FFC2D69B"/>
      </right>
      <top/>
      <bottom style="medium">
        <color rgb="FFC2D69B"/>
      </bottom>
      <diagonal/>
    </border>
    <border>
      <left style="thin">
        <color indexed="64"/>
      </left>
      <right style="medium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medium">
        <color theme="1" tint="4.9989318521683403E-2"/>
      </left>
      <right style="medium">
        <color rgb="FFC2D69B"/>
      </right>
      <top/>
      <bottom style="medium">
        <color rgb="FFC2D69B"/>
      </bottom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rgb="FFC2D69B"/>
      </right>
      <top/>
      <bottom/>
      <diagonal/>
    </border>
    <border>
      <left/>
      <right style="medium">
        <color rgb="FFC2D69B"/>
      </right>
      <top/>
      <bottom/>
      <diagonal/>
    </border>
    <border>
      <left style="medium">
        <color theme="1" tint="4.9989318521683403E-2"/>
      </left>
      <right style="medium">
        <color rgb="FFC2D69B"/>
      </right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rgb="FFC2D69B"/>
      </right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C2D69B"/>
      </right>
      <top/>
      <bottom style="medium">
        <color rgb="FFC2D69B"/>
      </bottom>
      <diagonal/>
    </border>
    <border>
      <left/>
      <right style="medium">
        <color indexed="64"/>
      </right>
      <top/>
      <bottom style="medium">
        <color rgb="FFC2D69B"/>
      </bottom>
      <diagonal/>
    </border>
    <border>
      <left style="medium">
        <color indexed="64"/>
      </left>
      <right style="medium">
        <color rgb="FFC2D69B"/>
      </right>
      <top/>
      <bottom/>
      <diagonal/>
    </border>
    <border>
      <left style="medium">
        <color indexed="64"/>
      </left>
      <right style="medium">
        <color rgb="FFC2D69B"/>
      </right>
      <top style="medium">
        <color indexed="64"/>
      </top>
      <bottom style="medium">
        <color indexed="64"/>
      </bottom>
      <diagonal/>
    </border>
    <border>
      <left/>
      <right style="medium">
        <color rgb="FFC2D69B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theme="1" tint="4.9989318521683403E-2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164" fontId="3" fillId="0" borderId="4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9" fontId="3" fillId="4" borderId="6" xfId="0" applyNumberFormat="1" applyFont="1" applyFill="1" applyBorder="1" applyAlignment="1">
      <alignment horizontal="center" vertical="center" wrapText="1"/>
    </xf>
    <xf numFmtId="9" fontId="4" fillId="5" borderId="6" xfId="0" applyNumberFormat="1" applyFont="1" applyFill="1" applyBorder="1" applyAlignment="1">
      <alignment horizontal="center" vertical="center" wrapText="1"/>
    </xf>
    <xf numFmtId="9" fontId="4" fillId="6" borderId="6" xfId="0" applyNumberFormat="1" applyFont="1" applyFill="1" applyBorder="1" applyAlignment="1">
      <alignment horizontal="center" vertical="center" wrapText="1"/>
    </xf>
    <xf numFmtId="9" fontId="4" fillId="7" borderId="7" xfId="0" applyNumberFormat="1" applyFont="1" applyFill="1" applyBorder="1" applyAlignment="1">
      <alignment horizontal="center" vertical="center" wrapText="1"/>
    </xf>
    <xf numFmtId="164" fontId="5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0" fontId="6" fillId="8" borderId="11" xfId="0" applyFont="1" applyFill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3" borderId="14" xfId="0" applyNumberFormat="1" applyFont="1" applyFill="1" applyBorder="1" applyAlignment="1">
      <alignment vertical="center" wrapText="1"/>
    </xf>
    <xf numFmtId="165" fontId="3" fillId="4" borderId="14" xfId="1" applyNumberFormat="1" applyFont="1" applyFill="1" applyBorder="1" applyAlignment="1">
      <alignment vertical="center" wrapText="1"/>
    </xf>
    <xf numFmtId="3" fontId="4" fillId="5" borderId="14" xfId="0" applyNumberFormat="1" applyFont="1" applyFill="1" applyBorder="1" applyAlignment="1">
      <alignment vertical="center" wrapText="1"/>
    </xf>
    <xf numFmtId="3" fontId="4" fillId="6" borderId="14" xfId="0" applyNumberFormat="1" applyFont="1" applyFill="1" applyBorder="1" applyAlignment="1">
      <alignment vertical="center" wrapText="1"/>
    </xf>
    <xf numFmtId="3" fontId="4" fillId="7" borderId="14" xfId="0" applyNumberFormat="1" applyFont="1" applyFill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10" fontId="0" fillId="9" borderId="0" xfId="0" applyNumberFormat="1" applyFill="1"/>
    <xf numFmtId="10" fontId="0" fillId="10" borderId="0" xfId="0" applyNumberFormat="1" applyFill="1"/>
    <xf numFmtId="10" fontId="0" fillId="11" borderId="0" xfId="0" applyNumberFormat="1" applyFill="1"/>
    <xf numFmtId="10" fontId="0" fillId="12" borderId="0" xfId="0" applyNumberFormat="1" applyFill="1"/>
    <xf numFmtId="10" fontId="2" fillId="0" borderId="0" xfId="0" applyNumberFormat="1" applyFont="1"/>
    <xf numFmtId="164" fontId="3" fillId="0" borderId="19" xfId="1" applyFont="1" applyBorder="1" applyAlignment="1">
      <alignment horizontal="center" vertical="center"/>
    </xf>
    <xf numFmtId="3" fontId="4" fillId="5" borderId="6" xfId="0" applyNumberFormat="1" applyFont="1" applyFill="1" applyBorder="1" applyAlignment="1">
      <alignment horizontal="center" vertical="center" wrapText="1"/>
    </xf>
    <xf numFmtId="164" fontId="5" fillId="0" borderId="20" xfId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3" fillId="3" borderId="25" xfId="0" applyNumberFormat="1" applyFont="1" applyFill="1" applyBorder="1" applyAlignment="1">
      <alignment vertical="center" wrapText="1"/>
    </xf>
    <xf numFmtId="3" fontId="3" fillId="4" borderId="25" xfId="0" applyNumberFormat="1" applyFont="1" applyFill="1" applyBorder="1" applyAlignment="1">
      <alignment vertical="center" wrapText="1"/>
    </xf>
    <xf numFmtId="3" fontId="4" fillId="5" borderId="25" xfId="0" applyNumberFormat="1" applyFont="1" applyFill="1" applyBorder="1" applyAlignment="1">
      <alignment vertical="center" wrapText="1"/>
    </xf>
    <xf numFmtId="3" fontId="4" fillId="6" borderId="25" xfId="0" applyNumberFormat="1" applyFont="1" applyFill="1" applyBorder="1" applyAlignment="1">
      <alignment vertical="center" wrapText="1"/>
    </xf>
    <xf numFmtId="3" fontId="4" fillId="7" borderId="25" xfId="0" applyNumberFormat="1" applyFont="1" applyFill="1" applyBorder="1" applyAlignment="1">
      <alignment vertical="center" wrapText="1"/>
    </xf>
    <xf numFmtId="3" fontId="5" fillId="0" borderId="26" xfId="0" applyNumberFormat="1" applyFont="1" applyBorder="1" applyAlignment="1">
      <alignment vertical="center" wrapText="1"/>
    </xf>
    <xf numFmtId="0" fontId="6" fillId="8" borderId="9" xfId="0" applyFont="1" applyFill="1" applyBorder="1" applyAlignment="1">
      <alignment vertical="center" wrapText="1"/>
    </xf>
    <xf numFmtId="0" fontId="6" fillId="8" borderId="21" xfId="0" applyFont="1" applyFill="1" applyBorder="1" applyAlignment="1">
      <alignment vertical="center" wrapText="1"/>
    </xf>
    <xf numFmtId="166" fontId="6" fillId="3" borderId="6" xfId="0" applyNumberFormat="1" applyFont="1" applyFill="1" applyBorder="1" applyAlignment="1">
      <alignment vertical="center" wrapText="1"/>
    </xf>
    <xf numFmtId="166" fontId="6" fillId="4" borderId="6" xfId="1" applyNumberFormat="1" applyFont="1" applyFill="1" applyBorder="1" applyAlignment="1">
      <alignment vertical="center" wrapText="1"/>
    </xf>
    <xf numFmtId="166" fontId="7" fillId="5" borderId="6" xfId="0" applyNumberFormat="1" applyFont="1" applyFill="1" applyBorder="1" applyAlignment="1">
      <alignment vertical="center" wrapText="1"/>
    </xf>
    <xf numFmtId="166" fontId="7" fillId="6" borderId="6" xfId="0" applyNumberFormat="1" applyFont="1" applyFill="1" applyBorder="1" applyAlignment="1">
      <alignment vertical="center" wrapText="1"/>
    </xf>
    <xf numFmtId="166" fontId="7" fillId="7" borderId="6" xfId="0" applyNumberFormat="1" applyFont="1" applyFill="1" applyBorder="1" applyAlignment="1">
      <alignment vertical="center" wrapText="1"/>
    </xf>
    <xf numFmtId="166" fontId="6" fillId="4" borderId="6" xfId="0" applyNumberFormat="1" applyFont="1" applyFill="1" applyBorder="1" applyAlignment="1">
      <alignment vertical="center" wrapText="1"/>
    </xf>
    <xf numFmtId="166" fontId="6" fillId="3" borderId="12" xfId="0" applyNumberFormat="1" applyFont="1" applyFill="1" applyBorder="1" applyAlignment="1">
      <alignment vertical="center" wrapText="1"/>
    </xf>
    <xf numFmtId="166" fontId="7" fillId="5" borderId="12" xfId="0" applyNumberFormat="1" applyFont="1" applyFill="1" applyBorder="1" applyAlignment="1">
      <alignment vertical="center" wrapText="1"/>
    </xf>
    <xf numFmtId="166" fontId="6" fillId="4" borderId="12" xfId="1" applyNumberFormat="1" applyFont="1" applyFill="1" applyBorder="1" applyAlignment="1">
      <alignment vertical="center" wrapText="1"/>
    </xf>
    <xf numFmtId="166" fontId="7" fillId="6" borderId="12" xfId="0" applyNumberFormat="1" applyFont="1" applyFill="1" applyBorder="1" applyAlignment="1">
      <alignment vertical="center" wrapText="1"/>
    </xf>
    <xf numFmtId="166" fontId="7" fillId="7" borderId="12" xfId="0" applyNumberFormat="1" applyFont="1" applyFill="1" applyBorder="1" applyAlignment="1">
      <alignment vertical="center" wrapText="1"/>
    </xf>
    <xf numFmtId="166" fontId="6" fillId="4" borderId="12" xfId="0" applyNumberFormat="1" applyFont="1" applyFill="1" applyBorder="1" applyAlignment="1">
      <alignment vertical="center" wrapText="1"/>
    </xf>
    <xf numFmtId="0" fontId="0" fillId="0" borderId="0" xfId="0"/>
    <xf numFmtId="164" fontId="3" fillId="0" borderId="5" xfId="1" applyFont="1" applyBorder="1" applyAlignment="1">
      <alignment horizontal="center" vertical="center"/>
    </xf>
    <xf numFmtId="9" fontId="3" fillId="3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9" fontId="4" fillId="5" borderId="5" xfId="0" applyNumberFormat="1" applyFont="1" applyFill="1" applyBorder="1" applyAlignment="1">
      <alignment horizontal="center" vertical="center" wrapText="1"/>
    </xf>
    <xf numFmtId="9" fontId="4" fillId="6" borderId="5" xfId="0" applyNumberFormat="1" applyFont="1" applyFill="1" applyBorder="1" applyAlignment="1">
      <alignment horizontal="center" vertical="center" wrapText="1"/>
    </xf>
    <xf numFmtId="9" fontId="4" fillId="7" borderId="5" xfId="0" applyNumberFormat="1" applyFont="1" applyFill="1" applyBorder="1" applyAlignment="1">
      <alignment horizontal="center" vertical="center" wrapText="1"/>
    </xf>
    <xf numFmtId="164" fontId="5" fillId="0" borderId="5" xfId="1" applyFont="1" applyBorder="1" applyAlignment="1">
      <alignment horizontal="center" vertical="center" wrapText="1"/>
    </xf>
    <xf numFmtId="0" fontId="0" fillId="0" borderId="5" xfId="0" applyBorder="1"/>
    <xf numFmtId="3" fontId="6" fillId="0" borderId="5" xfId="0" applyNumberFormat="1" applyFont="1" applyBorder="1" applyAlignment="1">
      <alignment vertical="center" wrapText="1"/>
    </xf>
    <xf numFmtId="166" fontId="6" fillId="3" borderId="5" xfId="0" applyNumberFormat="1" applyFont="1" applyFill="1" applyBorder="1" applyAlignment="1">
      <alignment vertical="center" wrapText="1"/>
    </xf>
    <xf numFmtId="166" fontId="6" fillId="4" borderId="5" xfId="1" applyNumberFormat="1" applyFont="1" applyFill="1" applyBorder="1" applyAlignment="1">
      <alignment vertical="center" wrapText="1"/>
    </xf>
    <xf numFmtId="166" fontId="7" fillId="5" borderId="5" xfId="0" applyNumberFormat="1" applyFont="1" applyFill="1" applyBorder="1" applyAlignment="1">
      <alignment vertical="center" wrapText="1"/>
    </xf>
    <xf numFmtId="166" fontId="7" fillId="6" borderId="5" xfId="0" applyNumberFormat="1" applyFont="1" applyFill="1" applyBorder="1" applyAlignment="1">
      <alignment vertical="center" wrapText="1"/>
    </xf>
    <xf numFmtId="166" fontId="7" fillId="7" borderId="5" xfId="0" applyNumberFormat="1" applyFont="1" applyFill="1" applyBorder="1" applyAlignment="1">
      <alignment vertical="center" wrapText="1"/>
    </xf>
    <xf numFmtId="3" fontId="8" fillId="0" borderId="5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165" fontId="3" fillId="4" borderId="5" xfId="1" applyNumberFormat="1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vertical="center" wrapText="1"/>
    </xf>
    <xf numFmtId="3" fontId="4" fillId="6" borderId="5" xfId="0" applyNumberFormat="1" applyFont="1" applyFill="1" applyBorder="1" applyAlignment="1">
      <alignment vertical="center" wrapText="1"/>
    </xf>
    <xf numFmtId="3" fontId="4" fillId="7" borderId="5" xfId="0" applyNumberFormat="1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0" fontId="0" fillId="0" borderId="27" xfId="0" applyBorder="1"/>
    <xf numFmtId="0" fontId="0" fillId="0" borderId="28" xfId="0" applyBorder="1"/>
    <xf numFmtId="0" fontId="6" fillId="0" borderId="6" xfId="0" applyFont="1" applyBorder="1" applyAlignment="1">
      <alignment vertical="center" wrapText="1"/>
    </xf>
    <xf numFmtId="164" fontId="3" fillId="0" borderId="0" xfId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64" fontId="5" fillId="0" borderId="29" xfId="1" applyFont="1" applyBorder="1" applyAlignment="1">
      <alignment horizontal="center" vertical="center" wrapText="1"/>
    </xf>
    <xf numFmtId="0" fontId="10" fillId="0" borderId="0" xfId="0" applyFont="1"/>
    <xf numFmtId="0" fontId="3" fillId="0" borderId="9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166" fontId="3" fillId="3" borderId="6" xfId="0" applyNumberFormat="1" applyFont="1" applyFill="1" applyBorder="1" applyAlignment="1">
      <alignment vertical="center" wrapText="1"/>
    </xf>
    <xf numFmtId="166" fontId="3" fillId="4" borderId="6" xfId="1" applyNumberFormat="1" applyFont="1" applyFill="1" applyBorder="1" applyAlignment="1">
      <alignment vertical="center" wrapText="1"/>
    </xf>
    <xf numFmtId="166" fontId="4" fillId="5" borderId="6" xfId="0" applyNumberFormat="1" applyFont="1" applyFill="1" applyBorder="1" applyAlignment="1">
      <alignment vertical="center" wrapText="1"/>
    </xf>
    <xf numFmtId="166" fontId="4" fillId="6" borderId="6" xfId="0" applyNumberFormat="1" applyFont="1" applyFill="1" applyBorder="1" applyAlignment="1">
      <alignment vertical="center" wrapText="1"/>
    </xf>
    <xf numFmtId="166" fontId="4" fillId="7" borderId="6" xfId="0" applyNumberFormat="1" applyFont="1" applyFill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3" fillId="8" borderId="9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 wrapText="1"/>
    </xf>
    <xf numFmtId="3" fontId="11" fillId="3" borderId="14" xfId="0" applyNumberFormat="1" applyFont="1" applyFill="1" applyBorder="1" applyAlignment="1">
      <alignment vertical="center" wrapText="1"/>
    </xf>
    <xf numFmtId="165" fontId="11" fillId="4" borderId="6" xfId="1" applyNumberFormat="1" applyFont="1" applyFill="1" applyBorder="1" applyAlignment="1">
      <alignment vertical="center" wrapText="1"/>
    </xf>
    <xf numFmtId="3" fontId="12" fillId="5" borderId="6" xfId="0" applyNumberFormat="1" applyFont="1" applyFill="1" applyBorder="1" applyAlignment="1">
      <alignment vertical="center" wrapText="1"/>
    </xf>
    <xf numFmtId="3" fontId="12" fillId="6" borderId="6" xfId="0" applyNumberFormat="1" applyFont="1" applyFill="1" applyBorder="1" applyAlignment="1">
      <alignment vertical="center" wrapText="1"/>
    </xf>
    <xf numFmtId="3" fontId="12" fillId="7" borderId="6" xfId="0" applyNumberFormat="1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3" fontId="11" fillId="4" borderId="6" xfId="1" applyNumberFormat="1" applyFont="1" applyFill="1" applyBorder="1" applyAlignment="1">
      <alignment vertical="center" wrapText="1"/>
    </xf>
    <xf numFmtId="0" fontId="14" fillId="0" borderId="0" xfId="0" applyFont="1"/>
    <xf numFmtId="167" fontId="6" fillId="0" borderId="6" xfId="0" applyNumberFormat="1" applyFont="1" applyBorder="1" applyAlignment="1">
      <alignment vertical="center" wrapText="1"/>
    </xf>
    <xf numFmtId="167" fontId="0" fillId="0" borderId="0" xfId="17" applyNumberFormat="1" applyFont="1"/>
    <xf numFmtId="167" fontId="6" fillId="0" borderId="12" xfId="0" applyNumberFormat="1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6" fillId="0" borderId="0" xfId="0" applyFont="1"/>
    <xf numFmtId="0" fontId="10" fillId="0" borderId="0" xfId="0" applyFont="1" applyBorder="1" applyAlignment="1">
      <alignment horizontal="center"/>
    </xf>
    <xf numFmtId="164" fontId="5" fillId="0" borderId="0" xfId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3" fontId="13" fillId="0" borderId="0" xfId="0" applyNumberFormat="1" applyFont="1" applyBorder="1" applyAlignment="1">
      <alignment vertical="center" wrapText="1"/>
    </xf>
    <xf numFmtId="1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left" indent="28"/>
    </xf>
    <xf numFmtId="0" fontId="10" fillId="0" borderId="31" xfId="0" applyFont="1" applyBorder="1" applyAlignment="1">
      <alignment horizontal="left" indent="28"/>
    </xf>
    <xf numFmtId="0" fontId="10" fillId="0" borderId="26" xfId="0" applyFont="1" applyBorder="1" applyAlignment="1">
      <alignment horizontal="left" indent="28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6" xfId="0" applyFont="1" applyBorder="1" applyAlignment="1">
      <alignment horizontal="center"/>
    </xf>
  </cellXfs>
  <cellStyles count="18">
    <cellStyle name="Milliers" xfId="1" builtinId="3"/>
    <cellStyle name="Milliers 2" xfId="2" xr:uid="{00000000-0005-0000-0000-000001000000}"/>
    <cellStyle name="Milliers 3" xfId="17" xr:uid="{00000000-0005-0000-0000-000002000000}"/>
    <cellStyle name="Normal" xfId="0" builtinId="0"/>
    <cellStyle name="style1636115546624" xfId="9" xr:uid="{00000000-0005-0000-0000-000004000000}"/>
    <cellStyle name="style1636115546655" xfId="10" xr:uid="{00000000-0005-0000-0000-000005000000}"/>
    <cellStyle name="style1636115546687" xfId="11" xr:uid="{00000000-0005-0000-0000-000006000000}"/>
    <cellStyle name="style1636115546709" xfId="12" xr:uid="{00000000-0005-0000-0000-000007000000}"/>
    <cellStyle name="style1636115546740" xfId="3" xr:uid="{00000000-0005-0000-0000-000008000000}"/>
    <cellStyle name="style1636115546787" xfId="4" xr:uid="{00000000-0005-0000-0000-000009000000}"/>
    <cellStyle name="style1636115546825" xfId="5" xr:uid="{00000000-0005-0000-0000-00000A000000}"/>
    <cellStyle name="style1636115546856" xfId="6" xr:uid="{00000000-0005-0000-0000-00000B000000}"/>
    <cellStyle name="style1636115546903" xfId="8" xr:uid="{00000000-0005-0000-0000-00000C000000}"/>
    <cellStyle name="style1636115546925" xfId="7" xr:uid="{00000000-0005-0000-0000-00000D000000}"/>
    <cellStyle name="style1636115547057" xfId="13" xr:uid="{00000000-0005-0000-0000-00000E000000}"/>
    <cellStyle name="style1636115547088" xfId="14" xr:uid="{00000000-0005-0000-0000-00000F000000}"/>
    <cellStyle name="style1636115547126" xfId="15" xr:uid="{00000000-0005-0000-0000-000010000000}"/>
    <cellStyle name="style1636115547157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-my.sharepoint.com/CH/2021_2022/Nov_2021/R&#233;sultats/R&#233;sultats_par_r&#233;gion/01_Kayes/tableur%20resulta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-my.sharepoint.com/CH/2021_2022/Nov_2021/R&#233;sultats/R&#233;sultats_par_r&#233;gion/02_Koulikoro/tableur%20resulta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-my.sharepoint.com/CH/2021_2022/Nov_2021/R&#233;sultats/R&#233;sultats_par_r&#233;gion/03_Sikasso_OK/tableur%20resulta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fp-my.sharepoint.com/CH/2021_2022/Nov_2021/R&#233;sultats/R&#233;sultats_par_r&#233;gion/09_Taoud&#233;nit_OK/CH_20__Taoud&#233;nit_Taoud&#233;nit_Novembre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gence_courante"/>
      <sheetName val="Convergence_projetée"/>
      <sheetName val="Tableau 3 - Synthèse &amp; ClassifC"/>
      <sheetName val="Tableau 3 - Synthèse &amp; ClassifP"/>
      <sheetName val="Tableau 4 - Estimation Pop"/>
    </sheetNames>
    <sheetDataSet>
      <sheetData sheetId="0"/>
      <sheetData sheetId="1"/>
      <sheetData sheetId="2"/>
      <sheetData sheetId="3"/>
      <sheetData sheetId="4">
        <row r="12">
          <cell r="F12">
            <v>2977293.8919602497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gence_courante"/>
      <sheetName val="Convergence_projetée"/>
      <sheetName val="Tableau 3 - Synthèse &amp; ClassifC"/>
      <sheetName val="Tableau 3 - Synthèse &amp; ClassifP"/>
      <sheetName val="Tableau 4 - Estimation Pop"/>
    </sheetNames>
    <sheetDataSet>
      <sheetData sheetId="0"/>
      <sheetData sheetId="1"/>
      <sheetData sheetId="2"/>
      <sheetData sheetId="3"/>
      <sheetData sheetId="4">
        <row r="12">
          <cell r="F12">
            <v>3617211.6251473115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gence_courante"/>
      <sheetName val="Convergence_projetée"/>
      <sheetName val="Tableau 3 - Synthèse &amp; ClassifC"/>
      <sheetName val="Tableau 3 - Synthèse &amp; ClassifP"/>
      <sheetName val="Tableau 4 - Estimation P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F12">
            <v>3947362.3001721003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 1-A Relevé des sources"/>
      <sheetName val="Tableau 1-B Analyse du Contexte"/>
      <sheetName val="Tableau 1-C fact Cont"/>
      <sheetName val="Tableau 1-D-Résultats"/>
      <sheetName val="Tableau 2-A-Analyse FC"/>
      <sheetName val="Tableau 2 -B - Analy résult"/>
      <sheetName val="Tableau 3 - Synthèse &amp; Classif"/>
      <sheetName val="Tableau 4 - Estimation P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0">
          <cell r="F70">
            <v>60378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55"/>
  <sheetViews>
    <sheetView topLeftCell="A16" workbookViewId="0">
      <selection activeCell="H34" sqref="H34:H43"/>
    </sheetView>
  </sheetViews>
  <sheetFormatPr baseColWidth="10" defaultColWidth="11.42578125" defaultRowHeight="15" x14ac:dyDescent="0.25"/>
  <cols>
    <col min="1" max="1" width="17.85546875" customWidth="1"/>
    <col min="2" max="8" width="13.5703125" customWidth="1"/>
  </cols>
  <sheetData>
    <row r="3" spans="1:13" ht="19.5" thickBot="1" x14ac:dyDescent="0.35">
      <c r="A3" s="113" t="s">
        <v>96</v>
      </c>
    </row>
    <row r="4" spans="1:13" x14ac:dyDescent="0.25">
      <c r="A4" s="120" t="s">
        <v>21</v>
      </c>
      <c r="B4" s="121"/>
      <c r="C4" s="121"/>
      <c r="D4" s="121"/>
      <c r="E4" s="121"/>
      <c r="F4" s="121"/>
      <c r="G4" s="121"/>
      <c r="H4" s="122"/>
    </row>
    <row r="5" spans="1:13" ht="39" thickBot="1" x14ac:dyDescent="0.3">
      <c r="A5" s="1" t="s">
        <v>0</v>
      </c>
      <c r="B5" s="2" t="s">
        <v>1</v>
      </c>
      <c r="C5" s="3" t="s">
        <v>2</v>
      </c>
      <c r="D5" s="4" t="s">
        <v>3</v>
      </c>
      <c r="E5" s="5" t="s">
        <v>4</v>
      </c>
      <c r="F5" s="6" t="s">
        <v>5</v>
      </c>
      <c r="G5" s="7" t="s">
        <v>6</v>
      </c>
      <c r="H5" s="8" t="s">
        <v>7</v>
      </c>
    </row>
    <row r="6" spans="1:13" ht="15.75" thickBot="1" x14ac:dyDescent="0.3">
      <c r="A6" s="9" t="s">
        <v>8</v>
      </c>
      <c r="B6" s="10">
        <f>'[1]Tableau 4 - Estimation Pop'!$F$12</f>
        <v>2977293.8919602497</v>
      </c>
      <c r="C6" s="44">
        <f>Cercles!D4</f>
        <v>2209819.5495222993</v>
      </c>
      <c r="D6" s="45">
        <f>Cercles!E4</f>
        <v>336096.42179384927</v>
      </c>
      <c r="E6" s="46">
        <f>Cercles!F4</f>
        <v>82446.062700197013</v>
      </c>
      <c r="F6" s="47">
        <f>Cercles!G4</f>
        <v>0</v>
      </c>
      <c r="G6" s="48">
        <f>Cercles!H4</f>
        <v>0</v>
      </c>
      <c r="H6" s="11">
        <f t="shared" ref="H6:H14" si="0">E6+F6+G6</f>
        <v>82446.062700197013</v>
      </c>
    </row>
    <row r="7" spans="1:13" ht="15" customHeight="1" thickBot="1" x14ac:dyDescent="0.3">
      <c r="A7" s="9" t="s">
        <v>9</v>
      </c>
      <c r="B7" s="10">
        <f>'[2]Tableau 4 - Estimation Pop'!$F$12</f>
        <v>3617211.6251473115</v>
      </c>
      <c r="C7" s="44">
        <f>Cercles!D12</f>
        <v>3164821.1061831526</v>
      </c>
      <c r="D7" s="45">
        <f>Cercles!E12</f>
        <v>401532.35696898372</v>
      </c>
      <c r="E7" s="46">
        <f>Cercles!F12</f>
        <v>50858.161995175455</v>
      </c>
      <c r="F7" s="47">
        <f>Cercles!G12</f>
        <v>0</v>
      </c>
      <c r="G7" s="48">
        <f>Cercles!H12</f>
        <v>0</v>
      </c>
      <c r="H7" s="11">
        <f t="shared" si="0"/>
        <v>50858.161995175455</v>
      </c>
    </row>
    <row r="8" spans="1:13" ht="15.75" thickBot="1" x14ac:dyDescent="0.3">
      <c r="A8" s="42" t="s">
        <v>10</v>
      </c>
      <c r="B8" s="10">
        <f>'[3]Tableau 4 - Estimation Pop'!$F$12</f>
        <v>3947362.3001721003</v>
      </c>
      <c r="C8" s="44">
        <f>Cercles!D20</f>
        <v>3508511.7954662507</v>
      </c>
      <c r="D8" s="45">
        <f>Cercles!E20</f>
        <v>404216.695171748</v>
      </c>
      <c r="E8" s="46">
        <f>Cercles!F20</f>
        <v>34633.809534101616</v>
      </c>
      <c r="F8" s="47">
        <f>Cercles!G20</f>
        <v>0</v>
      </c>
      <c r="G8" s="48">
        <f>Cercles!H20</f>
        <v>0</v>
      </c>
      <c r="H8" s="11">
        <f t="shared" si="0"/>
        <v>34633.809534101616</v>
      </c>
    </row>
    <row r="9" spans="1:13" ht="15.75" thickBot="1" x14ac:dyDescent="0.3">
      <c r="A9" s="9" t="s">
        <v>11</v>
      </c>
      <c r="B9" s="10">
        <v>3492124.9483299972</v>
      </c>
      <c r="C9" s="44">
        <f>Cercles!D28</f>
        <v>2715578.4559880462</v>
      </c>
      <c r="D9" s="45">
        <f>Cercles!E28</f>
        <v>639686.07398450328</v>
      </c>
      <c r="E9" s="46">
        <f>Cercles!F28</f>
        <v>181905.57835744819</v>
      </c>
      <c r="F9" s="47">
        <f>Cercles!G28</f>
        <v>9839.84</v>
      </c>
      <c r="G9" s="48">
        <f>Cercles!H28</f>
        <v>0</v>
      </c>
      <c r="H9" s="11">
        <f t="shared" si="0"/>
        <v>191745.41835744819</v>
      </c>
    </row>
    <row r="10" spans="1:13" ht="15.75" thickBot="1" x14ac:dyDescent="0.3">
      <c r="A10" s="9" t="s">
        <v>12</v>
      </c>
      <c r="B10" s="10">
        <v>3040904</v>
      </c>
      <c r="C10" s="44">
        <f>Cercles!D37</f>
        <v>1664787.75</v>
      </c>
      <c r="D10" s="45">
        <f>Cercles!E37</f>
        <v>949987.80999999982</v>
      </c>
      <c r="E10" s="46">
        <f>Cercles!F37</f>
        <v>548324.14000000013</v>
      </c>
      <c r="F10" s="47">
        <f>Cercles!G37</f>
        <v>36831.300000000003</v>
      </c>
      <c r="G10" s="48">
        <f>Cercles!H37</f>
        <v>0</v>
      </c>
      <c r="H10" s="11">
        <f t="shared" si="0"/>
        <v>585155.44000000018</v>
      </c>
    </row>
    <row r="11" spans="1:13" ht="15" customHeight="1" thickBot="1" x14ac:dyDescent="0.3">
      <c r="A11" s="9" t="s">
        <v>13</v>
      </c>
      <c r="B11" s="10">
        <v>947365</v>
      </c>
      <c r="C11" s="44">
        <f>Cercles!D47</f>
        <v>649348.84000000008</v>
      </c>
      <c r="D11" s="45">
        <f>Cercles!E47</f>
        <v>249171.97999999998</v>
      </c>
      <c r="E11" s="46">
        <f>Cercles!F47</f>
        <v>99963.260000000009</v>
      </c>
      <c r="F11" s="47">
        <f>Cercles!G47</f>
        <v>3262.92</v>
      </c>
      <c r="G11" s="48">
        <f>Cercles!H47</f>
        <v>0</v>
      </c>
      <c r="H11" s="11">
        <f t="shared" si="0"/>
        <v>103226.18000000001</v>
      </c>
    </row>
    <row r="12" spans="1:13" ht="15" customHeight="1" thickBot="1" x14ac:dyDescent="0.3">
      <c r="A12" s="9" t="s">
        <v>14</v>
      </c>
      <c r="B12" s="10">
        <f>'[4]Tableau 4 - Estimation Pop'!$F$70</f>
        <v>60378</v>
      </c>
      <c r="C12" s="44">
        <f>Cercles!D54</f>
        <v>50113.740000000005</v>
      </c>
      <c r="D12" s="45">
        <f>Cercles!E54</f>
        <v>9056.6999999999989</v>
      </c>
      <c r="E12" s="46">
        <f>Cercles!F54</f>
        <v>1207.56</v>
      </c>
      <c r="F12" s="47">
        <f>Cercles!G54</f>
        <v>0</v>
      </c>
      <c r="G12" s="48">
        <f>Cercles!H54</f>
        <v>0</v>
      </c>
      <c r="H12" s="11">
        <f t="shared" si="0"/>
        <v>1207.56</v>
      </c>
    </row>
    <row r="13" spans="1:13" ht="15.75" thickBot="1" x14ac:dyDescent="0.3">
      <c r="A13" s="9" t="s">
        <v>15</v>
      </c>
      <c r="B13" s="10">
        <v>809485</v>
      </c>
      <c r="C13" s="44">
        <f>Cercles!D55</f>
        <v>497775.71999999991</v>
      </c>
      <c r="D13" s="45">
        <f>Cercles!E55</f>
        <v>258792.07</v>
      </c>
      <c r="E13" s="46">
        <f>Cercles!F55</f>
        <v>156162.76</v>
      </c>
      <c r="F13" s="47">
        <f>Cercles!G55</f>
        <v>7608.45</v>
      </c>
      <c r="G13" s="48">
        <f>Cercles!H55</f>
        <v>0</v>
      </c>
      <c r="H13" s="11">
        <f t="shared" si="0"/>
        <v>163771.21000000002</v>
      </c>
    </row>
    <row r="14" spans="1:13" ht="15.75" thickBot="1" x14ac:dyDescent="0.3">
      <c r="A14" s="9" t="s">
        <v>16</v>
      </c>
      <c r="B14" s="10">
        <v>101161.98539149715</v>
      </c>
      <c r="C14" s="44">
        <f>Cercles!D62</f>
        <v>82439.351565212259</v>
      </c>
      <c r="D14" s="45">
        <f>Cercles!E62</f>
        <v>13497.391586583815</v>
      </c>
      <c r="E14" s="46">
        <f>Cercles!F62</f>
        <v>5225.2422397010814</v>
      </c>
      <c r="F14" s="47">
        <f>Cercles!G62</f>
        <v>0</v>
      </c>
      <c r="G14" s="48">
        <f>Cercles!H62</f>
        <v>0</v>
      </c>
      <c r="H14" s="11">
        <f t="shared" si="0"/>
        <v>5225.2422397010814</v>
      </c>
    </row>
    <row r="15" spans="1:13" ht="15.75" thickBot="1" x14ac:dyDescent="0.3">
      <c r="A15" s="12" t="s">
        <v>17</v>
      </c>
      <c r="B15" s="13">
        <v>2703627.1466720048</v>
      </c>
      <c r="C15" s="50">
        <f>Cercles!D67</f>
        <v>2363871.2817117604</v>
      </c>
      <c r="D15" s="52">
        <f>Cercles!E67</f>
        <v>323951.00464137981</v>
      </c>
      <c r="E15" s="51">
        <f>Cercles!F67</f>
        <v>26636.860318864867</v>
      </c>
      <c r="F15" s="53">
        <f>Cercles!G67</f>
        <v>0</v>
      </c>
      <c r="G15" s="54">
        <f>Cercles!H67</f>
        <v>0</v>
      </c>
      <c r="H15" s="11">
        <f>E15+F15+G15</f>
        <v>26636.860318864867</v>
      </c>
    </row>
    <row r="16" spans="1:13" ht="26.25" thickBot="1" x14ac:dyDescent="0.3">
      <c r="A16" s="14" t="s">
        <v>18</v>
      </c>
      <c r="B16" s="15">
        <f t="shared" ref="B16:H16" si="1">SUM(B6:B15)</f>
        <v>21696913.89767316</v>
      </c>
      <c r="C16" s="16">
        <f t="shared" si="1"/>
        <v>16907067.590436723</v>
      </c>
      <c r="D16" s="17">
        <f t="shared" si="1"/>
        <v>3585988.5041470476</v>
      </c>
      <c r="E16" s="18">
        <f t="shared" si="1"/>
        <v>1187363.4351454885</v>
      </c>
      <c r="F16" s="19">
        <f>SUM(F6:F15)</f>
        <v>57542.509999999995</v>
      </c>
      <c r="G16" s="20">
        <f t="shared" si="1"/>
        <v>0</v>
      </c>
      <c r="H16" s="21">
        <f t="shared" si="1"/>
        <v>1244905.9451454885</v>
      </c>
      <c r="I16" s="22">
        <f>D16/B16</f>
        <v>0.16527643152658772</v>
      </c>
      <c r="J16" s="23">
        <f>E16/B16</f>
        <v>5.472499180046176E-2</v>
      </c>
      <c r="K16" s="24">
        <f>F16/B16</f>
        <v>2.6521057451479781E-3</v>
      </c>
      <c r="L16" s="25">
        <f>G16/B16</f>
        <v>0</v>
      </c>
      <c r="M16" s="26">
        <f>H16/B16</f>
        <v>5.737709754560974E-2</v>
      </c>
    </row>
    <row r="19" spans="1:13" x14ac:dyDescent="0.25">
      <c r="A19" s="126" t="s">
        <v>23</v>
      </c>
      <c r="B19" s="126"/>
      <c r="C19" s="126"/>
      <c r="D19" s="126"/>
      <c r="E19" s="126"/>
      <c r="F19" s="126"/>
      <c r="G19" s="126"/>
      <c r="H19" s="126"/>
    </row>
    <row r="20" spans="1:13" ht="39" thickBot="1" x14ac:dyDescent="0.3">
      <c r="A20" s="57" t="s">
        <v>0</v>
      </c>
      <c r="B20" s="2" t="s">
        <v>1</v>
      </c>
      <c r="C20" s="58" t="s">
        <v>2</v>
      </c>
      <c r="D20" s="59" t="s">
        <v>3</v>
      </c>
      <c r="E20" s="60" t="s">
        <v>4</v>
      </c>
      <c r="F20" s="61" t="s">
        <v>5</v>
      </c>
      <c r="G20" s="62" t="s">
        <v>6</v>
      </c>
      <c r="H20" s="63" t="s">
        <v>7</v>
      </c>
    </row>
    <row r="21" spans="1:13" ht="15.75" thickBot="1" x14ac:dyDescent="0.3">
      <c r="A21" s="64" t="s">
        <v>24</v>
      </c>
      <c r="B21" s="65">
        <v>54885</v>
      </c>
      <c r="C21" s="66">
        <f>Cercles!D36</f>
        <v>12074.700000000004</v>
      </c>
      <c r="D21" s="67">
        <f>Cercles!E36</f>
        <v>21954</v>
      </c>
      <c r="E21" s="68">
        <f>Cercles!F36</f>
        <v>16465.5</v>
      </c>
      <c r="F21" s="69">
        <f>Cercles!G36</f>
        <v>4390.8</v>
      </c>
      <c r="G21" s="70">
        <f>Cercles!H36</f>
        <v>0</v>
      </c>
      <c r="H21" s="71">
        <f t="shared" ref="H21:H26" si="2">E21+F21+G21</f>
        <v>20856.3</v>
      </c>
      <c r="K21" s="80"/>
    </row>
    <row r="22" spans="1:13" x14ac:dyDescent="0.25">
      <c r="A22" s="64" t="s">
        <v>25</v>
      </c>
      <c r="B22" s="65">
        <v>159027</v>
      </c>
      <c r="C22" s="66">
        <f>Cercles!D44</f>
        <v>73152.42</v>
      </c>
      <c r="D22" s="67">
        <f>Cercles!E44</f>
        <v>57249.72</v>
      </c>
      <c r="E22" s="68">
        <f>Cercles!F44</f>
        <v>28624.86</v>
      </c>
      <c r="F22" s="69">
        <f>Cercles!G44</f>
        <v>0</v>
      </c>
      <c r="G22" s="70">
        <f>Cercles!H44</f>
        <v>0</v>
      </c>
      <c r="H22" s="71">
        <f t="shared" si="2"/>
        <v>28624.86</v>
      </c>
    </row>
    <row r="23" spans="1:13" x14ac:dyDescent="0.25">
      <c r="A23" s="64" t="s">
        <v>26</v>
      </c>
      <c r="B23" s="65">
        <v>54382</v>
      </c>
      <c r="C23" s="66">
        <f>Cercles!D52</f>
        <v>26647.18</v>
      </c>
      <c r="D23" s="67">
        <f>Cercles!E52</f>
        <v>16314.599999999999</v>
      </c>
      <c r="E23" s="68">
        <f>Cercles!F52</f>
        <v>8157.2999999999993</v>
      </c>
      <c r="F23" s="69">
        <f>Cercles!G52</f>
        <v>3262.92</v>
      </c>
      <c r="G23" s="70">
        <f>Cercles!H52</f>
        <v>0</v>
      </c>
      <c r="H23" s="71">
        <f t="shared" si="2"/>
        <v>11420.22</v>
      </c>
    </row>
    <row r="24" spans="1:13" x14ac:dyDescent="0.25">
      <c r="A24" s="64" t="s">
        <v>27</v>
      </c>
      <c r="B24" s="65">
        <v>97859</v>
      </c>
      <c r="C24" s="66">
        <f>Cercles!D60</f>
        <v>42079.37</v>
      </c>
      <c r="D24" s="67">
        <f>Cercles!E60</f>
        <v>34250.65</v>
      </c>
      <c r="E24" s="68">
        <f>Cercles!F60</f>
        <v>21528.98</v>
      </c>
      <c r="F24" s="69">
        <f>Cercles!G60</f>
        <v>0</v>
      </c>
      <c r="G24" s="70">
        <f>Cercles!H60</f>
        <v>0</v>
      </c>
      <c r="H24" s="71">
        <f t="shared" si="2"/>
        <v>21528.98</v>
      </c>
    </row>
    <row r="25" spans="1:13" x14ac:dyDescent="0.25">
      <c r="A25" s="64" t="s">
        <v>28</v>
      </c>
      <c r="B25" s="65">
        <v>12995</v>
      </c>
      <c r="C25" s="66">
        <f>Cercles!D61</f>
        <v>2469.0500000000006</v>
      </c>
      <c r="D25" s="67">
        <f>Cercles!E61</f>
        <v>4548.25</v>
      </c>
      <c r="E25" s="68">
        <f>Cercles!F61</f>
        <v>3248.75</v>
      </c>
      <c r="F25" s="69">
        <f>Cercles!G61</f>
        <v>2728.95</v>
      </c>
      <c r="G25" s="70">
        <f>Cercles!H61</f>
        <v>0</v>
      </c>
      <c r="H25" s="71">
        <f t="shared" si="2"/>
        <v>5977.7</v>
      </c>
    </row>
    <row r="26" spans="1:13" x14ac:dyDescent="0.25">
      <c r="A26" s="64" t="s">
        <v>29</v>
      </c>
      <c r="B26" s="65">
        <v>10832</v>
      </c>
      <c r="C26" s="66">
        <f>Cercles!D74</f>
        <v>3899.52</v>
      </c>
      <c r="D26" s="67">
        <f>Cercles!E74</f>
        <v>4982.72</v>
      </c>
      <c r="E26" s="68">
        <f>Cercles!F74</f>
        <v>1949.76</v>
      </c>
      <c r="F26" s="69">
        <f>Cercles!G74</f>
        <v>0</v>
      </c>
      <c r="G26" s="70">
        <f>Cercles!H74</f>
        <v>0</v>
      </c>
      <c r="H26" s="71">
        <f t="shared" si="2"/>
        <v>1949.76</v>
      </c>
    </row>
    <row r="27" spans="1:13" ht="25.5" x14ac:dyDescent="0.25">
      <c r="A27" s="72" t="s">
        <v>18</v>
      </c>
      <c r="B27" s="73">
        <f t="shared" ref="B27:H27" si="3">SUM(B21:B26)</f>
        <v>389980</v>
      </c>
      <c r="C27" s="74">
        <f t="shared" si="3"/>
        <v>160322.23999999996</v>
      </c>
      <c r="D27" s="75">
        <f t="shared" si="3"/>
        <v>139299.94</v>
      </c>
      <c r="E27" s="76">
        <f t="shared" si="3"/>
        <v>79975.149999999994</v>
      </c>
      <c r="F27" s="77">
        <f t="shared" si="3"/>
        <v>10382.67</v>
      </c>
      <c r="G27" s="78">
        <f t="shared" si="3"/>
        <v>0</v>
      </c>
      <c r="H27" s="79">
        <f t="shared" si="3"/>
        <v>90357.819999999992</v>
      </c>
      <c r="I27" s="22">
        <f>D27/D16</f>
        <v>3.8845618115871082E-2</v>
      </c>
      <c r="J27" s="23">
        <f>E27/E16</f>
        <v>6.7355240723073626E-2</v>
      </c>
      <c r="K27" s="24">
        <f>F27/F16</f>
        <v>0.18043477769739277</v>
      </c>
      <c r="L27" s="25">
        <f>G27/B27</f>
        <v>0</v>
      </c>
      <c r="M27" s="26">
        <f>H27/H16</f>
        <v>7.2582045537135043E-2</v>
      </c>
    </row>
    <row r="31" spans="1:13" ht="19.5" thickBot="1" x14ac:dyDescent="0.35">
      <c r="A31" s="113" t="s">
        <v>97</v>
      </c>
    </row>
    <row r="32" spans="1:13" x14ac:dyDescent="0.25">
      <c r="A32" s="123" t="s">
        <v>22</v>
      </c>
      <c r="B32" s="124"/>
      <c r="C32" s="124"/>
      <c r="D32" s="124"/>
      <c r="E32" s="124"/>
      <c r="F32" s="124"/>
      <c r="G32" s="124"/>
      <c r="H32" s="125"/>
    </row>
    <row r="33" spans="1:13" ht="39" thickBot="1" x14ac:dyDescent="0.3">
      <c r="A33" s="27" t="s">
        <v>0</v>
      </c>
      <c r="B33" s="2" t="s">
        <v>1</v>
      </c>
      <c r="C33" s="3" t="s">
        <v>2</v>
      </c>
      <c r="D33" s="4" t="s">
        <v>3</v>
      </c>
      <c r="E33" s="28" t="s">
        <v>4</v>
      </c>
      <c r="F33" s="6" t="s">
        <v>5</v>
      </c>
      <c r="G33" s="7" t="s">
        <v>6</v>
      </c>
      <c r="H33" s="29" t="s">
        <v>7</v>
      </c>
      <c r="I33" t="s">
        <v>19</v>
      </c>
    </row>
    <row r="34" spans="1:13" ht="15.75" thickBot="1" x14ac:dyDescent="0.3">
      <c r="A34" s="30" t="s">
        <v>8</v>
      </c>
      <c r="B34" s="10">
        <v>2977293.8919602497</v>
      </c>
      <c r="C34" s="44">
        <f>Cercles!L4</f>
        <v>1967461.2870538854</v>
      </c>
      <c r="D34" s="49">
        <f>Cercles!M4</f>
        <v>501023.06000732054</v>
      </c>
      <c r="E34" s="46">
        <f>Cercles!N4</f>
        <v>159877.68695514009</v>
      </c>
      <c r="F34" s="47">
        <f>Cercles!O4</f>
        <v>0</v>
      </c>
      <c r="G34" s="48">
        <f>Cercles!P4</f>
        <v>0</v>
      </c>
      <c r="H34" s="31">
        <f>E34+F34+G34</f>
        <v>159877.68695514009</v>
      </c>
    </row>
    <row r="35" spans="1:13" ht="15" customHeight="1" thickBot="1" x14ac:dyDescent="0.3">
      <c r="A35" s="30" t="s">
        <v>9</v>
      </c>
      <c r="B35" s="10">
        <v>3617211.6251473115</v>
      </c>
      <c r="C35" s="44">
        <f>Cercles!L12</f>
        <v>2966800.2345554223</v>
      </c>
      <c r="D35" s="49">
        <f>Cercles!M12</f>
        <v>556155.85268737539</v>
      </c>
      <c r="E35" s="46">
        <f>Cercles!N12</f>
        <v>94255.537904513825</v>
      </c>
      <c r="F35" s="47">
        <f>Cercles!O12</f>
        <v>0</v>
      </c>
      <c r="G35" s="48">
        <f>Cercles!P12</f>
        <v>0</v>
      </c>
      <c r="H35" s="31">
        <f t="shared" ref="H35:H43" si="4">E35+F35+G35</f>
        <v>94255.537904513825</v>
      </c>
    </row>
    <row r="36" spans="1:13" ht="15.75" thickBot="1" x14ac:dyDescent="0.3">
      <c r="A36" s="43" t="s">
        <v>10</v>
      </c>
      <c r="B36" s="10">
        <v>3947362.3001721003</v>
      </c>
      <c r="C36" s="44">
        <f>Cercles!L20</f>
        <v>3352296.9618754727</v>
      </c>
      <c r="D36" s="49">
        <f>Cercles!M20</f>
        <v>494992.66649463301</v>
      </c>
      <c r="E36" s="46">
        <f>Cercles!N20</f>
        <v>100072.67180199384</v>
      </c>
      <c r="F36" s="47">
        <f>Cercles!O20</f>
        <v>0</v>
      </c>
      <c r="G36" s="48">
        <f>Cercles!P20</f>
        <v>0</v>
      </c>
      <c r="H36" s="31">
        <f t="shared" si="4"/>
        <v>100072.67180199384</v>
      </c>
    </row>
    <row r="37" spans="1:13" ht="15.75" thickBot="1" x14ac:dyDescent="0.3">
      <c r="A37" s="30" t="s">
        <v>11</v>
      </c>
      <c r="B37" s="10">
        <v>3492124.9483299972</v>
      </c>
      <c r="C37" s="44">
        <f>Cercles!L28</f>
        <v>2503145.3626649319</v>
      </c>
      <c r="D37" s="49">
        <f>Cercles!M28</f>
        <v>771573.92721516523</v>
      </c>
      <c r="E37" s="46">
        <f>Cercles!N28</f>
        <v>255904.07844989994</v>
      </c>
      <c r="F37" s="47">
        <f>Cercles!O28</f>
        <v>16386.580000000002</v>
      </c>
      <c r="G37" s="48">
        <f>Cercles!P28</f>
        <v>0</v>
      </c>
      <c r="H37" s="31">
        <f t="shared" si="4"/>
        <v>272290.65844989993</v>
      </c>
    </row>
    <row r="38" spans="1:13" ht="15.75" thickBot="1" x14ac:dyDescent="0.3">
      <c r="A38" s="30" t="s">
        <v>12</v>
      </c>
      <c r="B38" s="10">
        <v>3040904</v>
      </c>
      <c r="C38" s="44">
        <f>Cercles!L37</f>
        <v>1148347.02</v>
      </c>
      <c r="D38" s="49">
        <f>Cercles!M37</f>
        <v>1165901.0600000003</v>
      </c>
      <c r="E38" s="46">
        <f>Cercles!N37</f>
        <v>761964.25000000012</v>
      </c>
      <c r="F38" s="47">
        <f>Cercles!O37</f>
        <v>123718.67</v>
      </c>
      <c r="G38" s="48">
        <f>Cercles!P37</f>
        <v>0</v>
      </c>
      <c r="H38" s="31">
        <f t="shared" si="4"/>
        <v>885682.92000000016</v>
      </c>
    </row>
    <row r="39" spans="1:13" ht="15" customHeight="1" thickBot="1" x14ac:dyDescent="0.3">
      <c r="A39" s="9" t="s">
        <v>20</v>
      </c>
      <c r="B39" s="10">
        <v>947365</v>
      </c>
      <c r="C39" s="44">
        <f>Cercles!L47</f>
        <v>515126.38000000006</v>
      </c>
      <c r="D39" s="49">
        <f>Cercles!M47</f>
        <v>328026.16000000003</v>
      </c>
      <c r="E39" s="46">
        <f>Cercles!N47</f>
        <v>145409.18</v>
      </c>
      <c r="F39" s="47">
        <f>Cercles!O47</f>
        <v>13185.279999999999</v>
      </c>
      <c r="G39" s="48">
        <f>Cercles!P47</f>
        <v>0</v>
      </c>
      <c r="H39" s="31">
        <f t="shared" si="4"/>
        <v>158594.46</v>
      </c>
    </row>
    <row r="40" spans="1:13" ht="15" customHeight="1" thickBot="1" x14ac:dyDescent="0.3">
      <c r="A40" s="32" t="s">
        <v>14</v>
      </c>
      <c r="B40" s="10">
        <v>60378</v>
      </c>
      <c r="C40" s="44">
        <f>Cercles!L54</f>
        <v>48906.18</v>
      </c>
      <c r="D40" s="49">
        <f>Cercles!M54</f>
        <v>9660.48</v>
      </c>
      <c r="E40" s="46">
        <f>Cercles!N54</f>
        <v>1811.34</v>
      </c>
      <c r="F40" s="47">
        <f>Cercles!O54</f>
        <v>0</v>
      </c>
      <c r="G40" s="48">
        <f>Cercles!P54</f>
        <v>0</v>
      </c>
      <c r="H40" s="31">
        <f t="shared" si="4"/>
        <v>1811.34</v>
      </c>
    </row>
    <row r="41" spans="1:13" ht="15.75" thickBot="1" x14ac:dyDescent="0.3">
      <c r="A41" s="30" t="s">
        <v>15</v>
      </c>
      <c r="B41" s="10">
        <v>809485</v>
      </c>
      <c r="C41" s="44">
        <f>Cercles!L55</f>
        <v>357943.88</v>
      </c>
      <c r="D41" s="49">
        <f>Cercles!M55</f>
        <v>306145.51</v>
      </c>
      <c r="E41" s="46">
        <f>Cercles!N55</f>
        <v>236672.49000000002</v>
      </c>
      <c r="F41" s="47">
        <f>Cercles!O55</f>
        <v>19577.12</v>
      </c>
      <c r="G41" s="48">
        <f>Cercles!P55</f>
        <v>0</v>
      </c>
      <c r="H41" s="31">
        <f t="shared" si="4"/>
        <v>256249.61000000002</v>
      </c>
    </row>
    <row r="42" spans="1:13" ht="15.75" thickBot="1" x14ac:dyDescent="0.3">
      <c r="A42" s="30" t="s">
        <v>16</v>
      </c>
      <c r="B42" s="10">
        <v>101161.98539149715</v>
      </c>
      <c r="C42" s="44">
        <f>Cercles!L62</f>
        <v>71230.231677386386</v>
      </c>
      <c r="D42" s="49">
        <f>Cercles!M62</f>
        <v>21658.270917200767</v>
      </c>
      <c r="E42" s="46">
        <f>Cercles!N62</f>
        <v>8273.4827969099952</v>
      </c>
      <c r="F42" s="47">
        <f>Cercles!O62</f>
        <v>0</v>
      </c>
      <c r="G42" s="48">
        <f>Cercles!P62</f>
        <v>0</v>
      </c>
      <c r="H42" s="31">
        <f t="shared" si="4"/>
        <v>8273.4827969099952</v>
      </c>
    </row>
    <row r="43" spans="1:13" ht="15.75" thickBot="1" x14ac:dyDescent="0.3">
      <c r="A43" s="33" t="s">
        <v>17</v>
      </c>
      <c r="B43" s="13">
        <v>2703627.1466720048</v>
      </c>
      <c r="C43" s="50">
        <f>Cercles!L67</f>
        <v>2302546.8120296001</v>
      </c>
      <c r="D43" s="55">
        <f>Cercles!M67</f>
        <v>378020.49924382428</v>
      </c>
      <c r="E43" s="51">
        <f>Cercles!N67</f>
        <v>33891.83539858109</v>
      </c>
      <c r="F43" s="53">
        <f>Cercles!O67</f>
        <v>0</v>
      </c>
      <c r="G43" s="54">
        <f>Cercles!P67</f>
        <v>0</v>
      </c>
      <c r="H43" s="31">
        <f t="shared" si="4"/>
        <v>33891.83539858109</v>
      </c>
    </row>
    <row r="44" spans="1:13" ht="26.25" thickBot="1" x14ac:dyDescent="0.3">
      <c r="A44" s="34" t="s">
        <v>18</v>
      </c>
      <c r="B44" s="35">
        <f t="shared" ref="B44:H44" si="5">SUM(B34:B43)</f>
        <v>21696913.89767316</v>
      </c>
      <c r="C44" s="36">
        <f t="shared" si="5"/>
        <v>15233804.349856701</v>
      </c>
      <c r="D44" s="37">
        <f t="shared" si="5"/>
        <v>4533157.4865655201</v>
      </c>
      <c r="E44" s="38">
        <f t="shared" si="5"/>
        <v>1798132.553307039</v>
      </c>
      <c r="F44" s="39">
        <f t="shared" si="5"/>
        <v>172867.65</v>
      </c>
      <c r="G44" s="40">
        <f t="shared" si="5"/>
        <v>0</v>
      </c>
      <c r="H44" s="41">
        <f t="shared" si="5"/>
        <v>1971000.2033070391</v>
      </c>
      <c r="I44" s="22">
        <f>D44/B44</f>
        <v>0.20893098013592012</v>
      </c>
      <c r="J44" s="23">
        <f>E44/B44</f>
        <v>8.2875037518578901E-2</v>
      </c>
      <c r="K44" s="24">
        <f>F44/B44</f>
        <v>7.9673842471458031E-3</v>
      </c>
      <c r="L44" s="25">
        <f>G44/B44</f>
        <v>0</v>
      </c>
      <c r="M44" s="26">
        <f>H44/B44</f>
        <v>9.0842421765724699E-2</v>
      </c>
    </row>
    <row r="46" spans="1:13" ht="15.75" thickBot="1" x14ac:dyDescent="0.3"/>
    <row r="47" spans="1:13" x14ac:dyDescent="0.25">
      <c r="A47" s="123" t="s">
        <v>30</v>
      </c>
      <c r="B47" s="124"/>
      <c r="C47" s="124"/>
      <c r="D47" s="124"/>
      <c r="E47" s="124"/>
      <c r="F47" s="124"/>
      <c r="G47" s="124"/>
      <c r="H47" s="125"/>
      <c r="I47" s="56"/>
      <c r="J47" s="56"/>
      <c r="K47" s="56"/>
      <c r="L47" s="56"/>
    </row>
    <row r="48" spans="1:13" ht="39" thickBot="1" x14ac:dyDescent="0.3">
      <c r="A48" s="27" t="s">
        <v>0</v>
      </c>
      <c r="B48" s="2" t="s">
        <v>1</v>
      </c>
      <c r="C48" s="3" t="s">
        <v>2</v>
      </c>
      <c r="D48" s="4" t="s">
        <v>3</v>
      </c>
      <c r="E48" s="28" t="s">
        <v>4</v>
      </c>
      <c r="F48" s="6" t="s">
        <v>5</v>
      </c>
      <c r="G48" s="7" t="s">
        <v>6</v>
      </c>
      <c r="H48" s="29" t="s">
        <v>7</v>
      </c>
      <c r="I48" s="56" t="s">
        <v>19</v>
      </c>
      <c r="J48" s="56"/>
      <c r="K48" s="56"/>
      <c r="L48" s="56"/>
    </row>
    <row r="49" spans="1:13" ht="15.75" thickBot="1" x14ac:dyDescent="0.3">
      <c r="A49" s="81" t="s">
        <v>24</v>
      </c>
      <c r="B49" s="10">
        <v>54885</v>
      </c>
      <c r="C49" s="44">
        <f>Cercles!L36</f>
        <v>8781.6000000000022</v>
      </c>
      <c r="D49" s="49">
        <f>Cercles!M36</f>
        <v>23051.7</v>
      </c>
      <c r="E49" s="46">
        <f>Cercles!N36</f>
        <v>17563.2</v>
      </c>
      <c r="F49" s="47">
        <f>Cercles!O36</f>
        <v>5488.5</v>
      </c>
      <c r="G49" s="48">
        <f>Cercles!P36</f>
        <v>0</v>
      </c>
      <c r="H49" s="31">
        <f>E49+F49+G49</f>
        <v>23051.7</v>
      </c>
      <c r="I49" s="56"/>
      <c r="J49" s="56"/>
      <c r="K49" s="56"/>
      <c r="L49" s="56"/>
    </row>
    <row r="50" spans="1:13" ht="15.75" thickBot="1" x14ac:dyDescent="0.3">
      <c r="A50" s="81" t="s">
        <v>25</v>
      </c>
      <c r="B50" s="10">
        <v>159027</v>
      </c>
      <c r="C50" s="44">
        <f>Cercles!L44</f>
        <v>19083.239999999998</v>
      </c>
      <c r="D50" s="49">
        <f>Cercles!M44</f>
        <v>79513.5</v>
      </c>
      <c r="E50" s="46">
        <f>Cercles!N44</f>
        <v>60430.26</v>
      </c>
      <c r="F50" s="47">
        <f>Cercles!O44</f>
        <v>0</v>
      </c>
      <c r="G50" s="48">
        <f>Cercles!P44</f>
        <v>0</v>
      </c>
      <c r="H50" s="31">
        <f t="shared" ref="H50:H54" si="6">E50+F50+G50</f>
        <v>60430.26</v>
      </c>
      <c r="I50" s="56"/>
      <c r="J50" s="56"/>
      <c r="K50" s="56"/>
      <c r="L50" s="56"/>
    </row>
    <row r="51" spans="1:13" ht="15.75" thickBot="1" x14ac:dyDescent="0.3">
      <c r="A51" s="81" t="s">
        <v>26</v>
      </c>
      <c r="B51" s="10">
        <v>54382</v>
      </c>
      <c r="C51" s="44">
        <f>Cercles!L52</f>
        <v>11420.220000000005</v>
      </c>
      <c r="D51" s="49">
        <f>Cercles!M52</f>
        <v>24471.9</v>
      </c>
      <c r="E51" s="46">
        <f>Cercles!N52</f>
        <v>13595.5</v>
      </c>
      <c r="F51" s="47">
        <f>Cercles!O52</f>
        <v>4894.38</v>
      </c>
      <c r="G51" s="48">
        <f>Cercles!P52</f>
        <v>0</v>
      </c>
      <c r="H51" s="31">
        <f t="shared" si="6"/>
        <v>18489.88</v>
      </c>
      <c r="I51" s="56"/>
      <c r="J51" s="56"/>
      <c r="K51" s="56"/>
      <c r="L51" s="56"/>
    </row>
    <row r="52" spans="1:13" ht="15.75" thickBot="1" x14ac:dyDescent="0.3">
      <c r="A52" s="81" t="s">
        <v>27</v>
      </c>
      <c r="B52" s="10">
        <v>97859</v>
      </c>
      <c r="C52" s="44">
        <f>Cercles!L60</f>
        <v>29357.700000000004</v>
      </c>
      <c r="D52" s="49">
        <f>Cercles!M60</f>
        <v>40122.189999999995</v>
      </c>
      <c r="E52" s="46">
        <f>Cercles!N60</f>
        <v>25443.34</v>
      </c>
      <c r="F52" s="47">
        <f>Cercles!O60</f>
        <v>2935.77</v>
      </c>
      <c r="G52" s="48">
        <f>Cercles!P60</f>
        <v>0</v>
      </c>
      <c r="H52" s="31">
        <f t="shared" si="6"/>
        <v>28379.11</v>
      </c>
      <c r="I52" s="56"/>
      <c r="J52" s="56"/>
      <c r="K52" s="56"/>
      <c r="L52" s="56"/>
    </row>
    <row r="53" spans="1:13" ht="15.75" thickBot="1" x14ac:dyDescent="0.3">
      <c r="A53" s="81" t="s">
        <v>28</v>
      </c>
      <c r="B53" s="10">
        <v>12995</v>
      </c>
      <c r="C53" s="44">
        <f>Cercles!L61</f>
        <v>779.70000000000073</v>
      </c>
      <c r="D53" s="49">
        <f>Cercles!M61</f>
        <v>5198</v>
      </c>
      <c r="E53" s="46">
        <f>Cercles!N61</f>
        <v>4028.45</v>
      </c>
      <c r="F53" s="47">
        <f>Cercles!O61</f>
        <v>2988.85</v>
      </c>
      <c r="G53" s="48">
        <f>Cercles!P61</f>
        <v>0</v>
      </c>
      <c r="H53" s="31">
        <f t="shared" si="6"/>
        <v>7017.2999999999993</v>
      </c>
      <c r="I53" s="56"/>
      <c r="J53" s="56"/>
      <c r="K53" s="56"/>
      <c r="L53" s="56"/>
    </row>
    <row r="54" spans="1:13" ht="15.75" thickBot="1" x14ac:dyDescent="0.3">
      <c r="A54" s="81" t="s">
        <v>29</v>
      </c>
      <c r="B54" s="10">
        <v>10832</v>
      </c>
      <c r="C54" s="44">
        <f>Cercles!L74</f>
        <v>2274.7199999999998</v>
      </c>
      <c r="D54" s="49">
        <f>Cercles!M74</f>
        <v>5524.32</v>
      </c>
      <c r="E54" s="46">
        <f>Cercles!N74</f>
        <v>3032.9600000000005</v>
      </c>
      <c r="F54" s="47">
        <f>Cercles!O74</f>
        <v>0</v>
      </c>
      <c r="G54" s="48">
        <f>Cercles!P74</f>
        <v>0</v>
      </c>
      <c r="H54" s="31">
        <f t="shared" si="6"/>
        <v>3032.9600000000005</v>
      </c>
      <c r="I54" s="56"/>
      <c r="J54" s="56"/>
      <c r="K54" s="56"/>
      <c r="L54" s="56"/>
    </row>
    <row r="55" spans="1:13" ht="26.25" thickBot="1" x14ac:dyDescent="0.3">
      <c r="A55" s="34" t="s">
        <v>18</v>
      </c>
      <c r="B55" s="35">
        <f t="shared" ref="B55:H55" si="7">SUM(B49:B54)</f>
        <v>389980</v>
      </c>
      <c r="C55" s="36">
        <f t="shared" si="7"/>
        <v>71697.180000000008</v>
      </c>
      <c r="D55" s="37">
        <f t="shared" si="7"/>
        <v>177881.61000000002</v>
      </c>
      <c r="E55" s="38">
        <f t="shared" si="7"/>
        <v>124093.71</v>
      </c>
      <c r="F55" s="39">
        <f t="shared" si="7"/>
        <v>16307.500000000002</v>
      </c>
      <c r="G55" s="40">
        <f t="shared" si="7"/>
        <v>0</v>
      </c>
      <c r="H55" s="41">
        <f t="shared" si="7"/>
        <v>140401.21</v>
      </c>
      <c r="I55" s="22">
        <f>D55/D44</f>
        <v>3.9240112554476771E-2</v>
      </c>
      <c r="J55" s="23">
        <f>E55/E44</f>
        <v>6.9012548475234942E-2</v>
      </c>
      <c r="K55" s="24">
        <f>F55/F44</f>
        <v>9.4335174915607417E-2</v>
      </c>
      <c r="L55" s="25">
        <f>G55/B55</f>
        <v>0</v>
      </c>
      <c r="M55" s="26">
        <f>H55/H44</f>
        <v>7.1233483266225986E-2</v>
      </c>
    </row>
  </sheetData>
  <mergeCells count="4">
    <mergeCell ref="A4:H4"/>
    <mergeCell ref="A32:H32"/>
    <mergeCell ref="A19:H19"/>
    <mergeCell ref="A47:H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5"/>
  <sheetViews>
    <sheetView tabSelected="1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R15" sqref="R15"/>
    </sheetView>
  </sheetViews>
  <sheetFormatPr baseColWidth="10" defaultColWidth="11.42578125" defaultRowHeight="15" x14ac:dyDescent="0.25"/>
  <cols>
    <col min="1" max="1" width="16.140625" customWidth="1"/>
    <col min="2" max="2" width="18.42578125" customWidth="1"/>
    <col min="3" max="3" width="13" style="56" customWidth="1"/>
    <col min="4" max="4" width="17.5703125" customWidth="1"/>
    <col min="5" max="5" width="16.42578125" customWidth="1"/>
    <col min="6" max="6" width="12.140625" bestFit="1" customWidth="1"/>
    <col min="7" max="8" width="11.7109375" bestFit="1" customWidth="1"/>
    <col min="9" max="9" width="14.85546875" customWidth="1"/>
    <col min="10" max="10" width="11.7109375" style="56" customWidth="1"/>
    <col min="12" max="12" width="14.7109375" customWidth="1"/>
    <col min="13" max="13" width="13.28515625" customWidth="1"/>
    <col min="14" max="14" width="15.28515625" customWidth="1"/>
    <col min="15" max="16" width="11.7109375" bestFit="1" customWidth="1"/>
    <col min="17" max="17" width="12.140625" bestFit="1" customWidth="1"/>
  </cols>
  <sheetData>
    <row r="1" spans="1:19" ht="15.75" thickBot="1" x14ac:dyDescent="0.3"/>
    <row r="2" spans="1:19" ht="15.75" thickBot="1" x14ac:dyDescent="0.3">
      <c r="A2" s="86" t="s">
        <v>87</v>
      </c>
      <c r="D2" s="127" t="s">
        <v>88</v>
      </c>
      <c r="E2" s="128"/>
      <c r="F2" s="128"/>
      <c r="G2" s="128"/>
      <c r="H2" s="128"/>
      <c r="I2" s="129"/>
      <c r="J2" s="114"/>
      <c r="L2" s="130" t="s">
        <v>89</v>
      </c>
      <c r="M2" s="131"/>
      <c r="N2" s="131"/>
      <c r="O2" s="131"/>
      <c r="P2" s="131"/>
      <c r="Q2" s="132"/>
    </row>
    <row r="3" spans="1:19" ht="39" thickBot="1" x14ac:dyDescent="0.3">
      <c r="A3" s="1" t="s">
        <v>0</v>
      </c>
      <c r="B3" s="2" t="s">
        <v>1</v>
      </c>
      <c r="C3" s="83" t="s">
        <v>31</v>
      </c>
      <c r="D3" s="3" t="s">
        <v>2</v>
      </c>
      <c r="E3" s="4" t="s">
        <v>3</v>
      </c>
      <c r="F3" s="5" t="s">
        <v>4</v>
      </c>
      <c r="G3" s="6" t="s">
        <v>5</v>
      </c>
      <c r="H3" s="7" t="s">
        <v>6</v>
      </c>
      <c r="I3" s="85" t="s">
        <v>7</v>
      </c>
      <c r="J3" s="115"/>
      <c r="L3" s="3" t="s">
        <v>2</v>
      </c>
      <c r="M3" s="4" t="s">
        <v>3</v>
      </c>
      <c r="N3" s="5" t="s">
        <v>4</v>
      </c>
      <c r="O3" s="6" t="s">
        <v>5</v>
      </c>
      <c r="P3" s="7" t="s">
        <v>6</v>
      </c>
      <c r="Q3" s="85" t="s">
        <v>7</v>
      </c>
    </row>
    <row r="4" spans="1:19" ht="15.75" thickBot="1" x14ac:dyDescent="0.3">
      <c r="A4" s="87" t="s">
        <v>8</v>
      </c>
      <c r="B4" s="88">
        <f>'[1]Tableau 4 - Estimation Pop'!$F$12</f>
        <v>2977293.8919602497</v>
      </c>
      <c r="C4" s="88"/>
      <c r="D4" s="89">
        <f>SUM(D6:D11)</f>
        <v>2209819.5495222993</v>
      </c>
      <c r="E4" s="90">
        <f t="shared" ref="E4:I4" si="0">SUM(E6:E11)</f>
        <v>336096.42179384927</v>
      </c>
      <c r="F4" s="91">
        <f t="shared" si="0"/>
        <v>82446.062700197013</v>
      </c>
      <c r="G4" s="92">
        <f>SUM(G6:G11)</f>
        <v>0</v>
      </c>
      <c r="H4" s="93">
        <f t="shared" si="0"/>
        <v>0</v>
      </c>
      <c r="I4" s="94">
        <f t="shared" si="0"/>
        <v>82446.062700197013</v>
      </c>
      <c r="J4" s="116"/>
      <c r="L4" s="89">
        <f>SUM(L6:L11)</f>
        <v>1967461.2870538854</v>
      </c>
      <c r="M4" s="90">
        <f t="shared" ref="M4:Q4" si="1">SUM(M6:M11)</f>
        <v>501023.06000732054</v>
      </c>
      <c r="N4" s="91">
        <f t="shared" si="1"/>
        <v>159877.68695514009</v>
      </c>
      <c r="O4" s="92">
        <f t="shared" si="1"/>
        <v>0</v>
      </c>
      <c r="P4" s="93">
        <f t="shared" si="1"/>
        <v>0</v>
      </c>
      <c r="Q4" s="94">
        <f t="shared" si="1"/>
        <v>159877.68695514009</v>
      </c>
      <c r="S4" s="119"/>
    </row>
    <row r="5" spans="1:19" s="56" customFormat="1" ht="15.75" thickBot="1" x14ac:dyDescent="0.3">
      <c r="A5" s="9"/>
      <c r="B5" s="10">
        <v>348931.85794390412</v>
      </c>
      <c r="C5" s="82" t="s">
        <v>39</v>
      </c>
      <c r="D5" s="44">
        <v>300081.39783175755</v>
      </c>
      <c r="E5" s="45">
        <v>41871.822953268493</v>
      </c>
      <c r="F5" s="46">
        <v>6978.6371588780821</v>
      </c>
      <c r="G5" s="47">
        <v>0</v>
      </c>
      <c r="H5" s="48">
        <v>0</v>
      </c>
      <c r="I5" s="11">
        <f t="shared" ref="I5:I72" si="2">F5+G5+H5</f>
        <v>6978.6371588780821</v>
      </c>
      <c r="J5" s="117"/>
      <c r="L5" s="44">
        <v>282634.80493456236</v>
      </c>
      <c r="M5" s="45">
        <v>55829.097271024657</v>
      </c>
      <c r="N5" s="46">
        <v>10467.955738317123</v>
      </c>
      <c r="O5" s="47">
        <v>0</v>
      </c>
      <c r="P5" s="48">
        <v>0</v>
      </c>
      <c r="Q5" s="11">
        <f t="shared" ref="Q5:Q73" si="3">N5+O5+P5</f>
        <v>10467.955738317123</v>
      </c>
    </row>
    <row r="6" spans="1:19" s="56" customFormat="1" ht="15.75" thickBot="1" x14ac:dyDescent="0.3">
      <c r="A6" s="9"/>
      <c r="B6" s="10">
        <v>316263.4119868711</v>
      </c>
      <c r="C6" s="82" t="s">
        <v>40</v>
      </c>
      <c r="D6" s="44">
        <v>262498.63194910297</v>
      </c>
      <c r="E6" s="45">
        <v>41114.243558293245</v>
      </c>
      <c r="F6" s="46">
        <v>12650.536479474844</v>
      </c>
      <c r="G6" s="47">
        <v>0</v>
      </c>
      <c r="H6" s="48">
        <v>0</v>
      </c>
      <c r="I6" s="11">
        <f t="shared" si="2"/>
        <v>12650.536479474844</v>
      </c>
      <c r="J6" s="117"/>
      <c r="L6" s="44">
        <v>215059.12015107233</v>
      </c>
      <c r="M6" s="45">
        <v>79065.852996717775</v>
      </c>
      <c r="N6" s="46">
        <v>22138.43883908098</v>
      </c>
      <c r="O6" s="47">
        <v>0</v>
      </c>
      <c r="P6" s="48">
        <v>0</v>
      </c>
      <c r="Q6" s="11">
        <f t="shared" si="3"/>
        <v>22138.43883908098</v>
      </c>
    </row>
    <row r="7" spans="1:19" s="56" customFormat="1" ht="15.75" thickBot="1" x14ac:dyDescent="0.3">
      <c r="A7" s="9"/>
      <c r="B7" s="10">
        <v>766379</v>
      </c>
      <c r="C7" s="82" t="s">
        <v>41</v>
      </c>
      <c r="D7" s="44">
        <v>674413.16291762562</v>
      </c>
      <c r="E7" s="45">
        <v>76637.859422457463</v>
      </c>
      <c r="F7" s="46">
        <v>15327.571884491494</v>
      </c>
      <c r="G7" s="47">
        <v>0</v>
      </c>
      <c r="H7" s="48">
        <v>0</v>
      </c>
      <c r="I7" s="11">
        <f t="shared" si="2"/>
        <v>15327.571884491494</v>
      </c>
      <c r="J7" s="117"/>
      <c r="L7" s="44">
        <v>628430.4472641513</v>
      </c>
      <c r="M7" s="45">
        <v>114956.78913368619</v>
      </c>
      <c r="N7" s="46">
        <v>22991.35782673724</v>
      </c>
      <c r="O7" s="47">
        <v>0</v>
      </c>
      <c r="P7" s="48">
        <v>0</v>
      </c>
      <c r="Q7" s="11">
        <f t="shared" si="3"/>
        <v>22991.35782673724</v>
      </c>
    </row>
    <row r="8" spans="1:19" s="56" customFormat="1" ht="15.75" thickBot="1" x14ac:dyDescent="0.3">
      <c r="A8" s="9"/>
      <c r="B8" s="10">
        <v>294277.3611809538</v>
      </c>
      <c r="C8" s="82" t="s">
        <v>42</v>
      </c>
      <c r="D8" s="44">
        <v>247192.98339200119</v>
      </c>
      <c r="E8" s="45">
        <v>41198.830565333534</v>
      </c>
      <c r="F8" s="46">
        <v>5885.5472236190762</v>
      </c>
      <c r="G8" s="47">
        <v>0</v>
      </c>
      <c r="H8" s="48">
        <v>0</v>
      </c>
      <c r="I8" s="11">
        <f t="shared" si="2"/>
        <v>5885.5472236190762</v>
      </c>
      <c r="J8" s="117"/>
      <c r="L8" s="44">
        <v>238364.66255657258</v>
      </c>
      <c r="M8" s="45">
        <v>47084.37778895261</v>
      </c>
      <c r="N8" s="46">
        <v>8828.3208354286144</v>
      </c>
      <c r="O8" s="47">
        <v>0</v>
      </c>
      <c r="P8" s="48">
        <v>0</v>
      </c>
      <c r="Q8" s="11">
        <f t="shared" si="3"/>
        <v>8828.3208354286144</v>
      </c>
    </row>
    <row r="9" spans="1:19" s="56" customFormat="1" ht="15.75" thickBot="1" x14ac:dyDescent="0.3">
      <c r="A9" s="9"/>
      <c r="B9" s="10">
        <v>645948.14163389569</v>
      </c>
      <c r="C9" s="82" t="s">
        <v>43</v>
      </c>
      <c r="D9" s="44">
        <v>542596.43897247233</v>
      </c>
      <c r="E9" s="45">
        <v>83973.258412406445</v>
      </c>
      <c r="F9" s="46">
        <v>19378.444249016869</v>
      </c>
      <c r="G9" s="47">
        <v>0</v>
      </c>
      <c r="H9" s="48">
        <v>0</v>
      </c>
      <c r="I9" s="11">
        <f t="shared" si="2"/>
        <v>19378.444249016869</v>
      </c>
      <c r="J9" s="117"/>
      <c r="L9" s="44">
        <v>523217.99472345557</v>
      </c>
      <c r="M9" s="45">
        <v>103351.70266142332</v>
      </c>
      <c r="N9" s="46">
        <v>19378.444249016869</v>
      </c>
      <c r="O9" s="47">
        <v>0</v>
      </c>
      <c r="P9" s="48">
        <v>0</v>
      </c>
      <c r="Q9" s="11">
        <f t="shared" si="3"/>
        <v>19378.444249016869</v>
      </c>
    </row>
    <row r="10" spans="1:19" s="56" customFormat="1" ht="15.75" thickBot="1" x14ac:dyDescent="0.3">
      <c r="A10" s="9"/>
      <c r="B10" s="10">
        <v>341881.44727587432</v>
      </c>
      <c r="C10" s="82" t="s">
        <v>44</v>
      </c>
      <c r="D10" s="44">
        <v>256411.08545690574</v>
      </c>
      <c r="E10" s="45">
        <v>61538.660509657377</v>
      </c>
      <c r="F10" s="46">
        <v>23931.701309311204</v>
      </c>
      <c r="G10" s="47">
        <v>0</v>
      </c>
      <c r="H10" s="48">
        <v>0</v>
      </c>
      <c r="I10" s="11">
        <f t="shared" si="2"/>
        <v>23931.701309311204</v>
      </c>
      <c r="J10" s="117"/>
      <c r="L10" s="44">
        <v>143590.20785586722</v>
      </c>
      <c r="M10" s="45">
        <v>119658.506546556</v>
      </c>
      <c r="N10" s="46">
        <v>78632.732873451096</v>
      </c>
      <c r="O10" s="47">
        <v>0</v>
      </c>
      <c r="P10" s="48">
        <v>0</v>
      </c>
      <c r="Q10" s="11">
        <f t="shared" si="3"/>
        <v>78632.732873451096</v>
      </c>
    </row>
    <row r="11" spans="1:19" s="56" customFormat="1" ht="15.75" thickBot="1" x14ac:dyDescent="0.3">
      <c r="A11" s="9"/>
      <c r="B11" s="10">
        <v>263613.07771417627</v>
      </c>
      <c r="C11" s="82" t="s">
        <v>45</v>
      </c>
      <c r="D11" s="44">
        <v>226707.24683419158</v>
      </c>
      <c r="E11" s="45">
        <v>31633.569325701152</v>
      </c>
      <c r="F11" s="46">
        <v>5272.2615542835256</v>
      </c>
      <c r="G11" s="47">
        <v>0</v>
      </c>
      <c r="H11" s="48">
        <v>0</v>
      </c>
      <c r="I11" s="11">
        <f t="shared" si="2"/>
        <v>5272.2615542835256</v>
      </c>
      <c r="J11" s="117"/>
      <c r="L11" s="44">
        <v>218798.85450276628</v>
      </c>
      <c r="M11" s="45">
        <v>36905.830879984678</v>
      </c>
      <c r="N11" s="46">
        <v>7908.3923314252879</v>
      </c>
      <c r="O11" s="47">
        <v>0</v>
      </c>
      <c r="P11" s="48">
        <v>0</v>
      </c>
      <c r="Q11" s="11">
        <f t="shared" si="3"/>
        <v>7908.3923314252879</v>
      </c>
    </row>
    <row r="12" spans="1:19" ht="15" customHeight="1" thickBot="1" x14ac:dyDescent="0.3">
      <c r="A12" s="87" t="s">
        <v>9</v>
      </c>
      <c r="B12" s="88">
        <f>'[2]Tableau 4 - Estimation Pop'!$F$12</f>
        <v>3617211.6251473115</v>
      </c>
      <c r="C12" s="88"/>
      <c r="D12" s="89">
        <f>SUM(D13:D19)</f>
        <v>3164821.1061831526</v>
      </c>
      <c r="E12" s="90">
        <f t="shared" ref="E12:I12" si="4">SUM(E13:E19)</f>
        <v>401532.35696898372</v>
      </c>
      <c r="F12" s="91">
        <f t="shared" si="4"/>
        <v>50858.161995175455</v>
      </c>
      <c r="G12" s="92">
        <f t="shared" si="4"/>
        <v>0</v>
      </c>
      <c r="H12" s="93">
        <f t="shared" si="4"/>
        <v>0</v>
      </c>
      <c r="I12" s="94">
        <f t="shared" si="4"/>
        <v>50858.161995175455</v>
      </c>
      <c r="J12" s="116"/>
      <c r="K12" s="86"/>
      <c r="L12" s="89">
        <f>SUM(L13:L19)</f>
        <v>2966800.2345554223</v>
      </c>
      <c r="M12" s="90">
        <f t="shared" ref="M12:Q12" si="5">SUM(M13:M19)</f>
        <v>556155.85268737539</v>
      </c>
      <c r="N12" s="91">
        <f t="shared" si="5"/>
        <v>94255.537904513825</v>
      </c>
      <c r="O12" s="92">
        <f t="shared" si="5"/>
        <v>0</v>
      </c>
      <c r="P12" s="93">
        <f t="shared" si="5"/>
        <v>0</v>
      </c>
      <c r="Q12" s="94">
        <f t="shared" si="5"/>
        <v>94255.537904513825</v>
      </c>
      <c r="S12" s="119"/>
    </row>
    <row r="13" spans="1:19" s="56" customFormat="1" ht="15" customHeight="1" thickBot="1" x14ac:dyDescent="0.3">
      <c r="A13" s="9"/>
      <c r="B13" s="10">
        <v>285249.66948677029</v>
      </c>
      <c r="C13" s="82" t="s">
        <v>53</v>
      </c>
      <c r="D13" s="44">
        <v>242462.21906375475</v>
      </c>
      <c r="E13" s="45">
        <v>34229.960338412435</v>
      </c>
      <c r="F13" s="46">
        <v>8557.4900846031087</v>
      </c>
      <c r="G13" s="47">
        <v>0</v>
      </c>
      <c r="H13" s="48">
        <v>0</v>
      </c>
      <c r="I13" s="11">
        <f t="shared" si="2"/>
        <v>8557.4900846031087</v>
      </c>
      <c r="J13" s="117"/>
      <c r="L13" s="44">
        <v>231052.23228428396</v>
      </c>
      <c r="M13" s="45">
        <v>42787.450423015543</v>
      </c>
      <c r="N13" s="46">
        <v>11409.986779470812</v>
      </c>
      <c r="O13" s="47">
        <v>0</v>
      </c>
      <c r="P13" s="48">
        <v>0</v>
      </c>
      <c r="Q13" s="11">
        <f t="shared" si="3"/>
        <v>11409.986779470812</v>
      </c>
    </row>
    <row r="14" spans="1:19" s="56" customFormat="1" ht="15" customHeight="1" thickBot="1" x14ac:dyDescent="0.3">
      <c r="A14" s="9"/>
      <c r="B14" s="10">
        <v>730185.68964086287</v>
      </c>
      <c r="C14" s="82" t="s">
        <v>54</v>
      </c>
      <c r="D14" s="44">
        <v>671770.83446959383</v>
      </c>
      <c r="E14" s="45">
        <v>58414.855171269031</v>
      </c>
      <c r="F14" s="46">
        <v>0</v>
      </c>
      <c r="G14" s="47">
        <v>0</v>
      </c>
      <c r="H14" s="48">
        <v>0</v>
      </c>
      <c r="I14" s="11">
        <f t="shared" si="2"/>
        <v>0</v>
      </c>
      <c r="J14" s="117"/>
      <c r="L14" s="44">
        <v>627959.69309114211</v>
      </c>
      <c r="M14" s="45">
        <v>94924.139653312173</v>
      </c>
      <c r="N14" s="46">
        <v>7301.8568964086289</v>
      </c>
      <c r="O14" s="47">
        <v>0</v>
      </c>
      <c r="P14" s="48">
        <v>0</v>
      </c>
      <c r="Q14" s="11">
        <f t="shared" si="3"/>
        <v>7301.8568964086289</v>
      </c>
    </row>
    <row r="15" spans="1:19" s="56" customFormat="1" ht="15" customHeight="1" thickBot="1" x14ac:dyDescent="0.3">
      <c r="A15" s="9"/>
      <c r="B15" s="10">
        <v>149935.84627173509</v>
      </c>
      <c r="C15" s="82" t="s">
        <v>55</v>
      </c>
      <c r="D15" s="44">
        <v>134942.2616445616</v>
      </c>
      <c r="E15" s="45">
        <v>14993.58462717351</v>
      </c>
      <c r="F15" s="46">
        <v>0</v>
      </c>
      <c r="G15" s="47">
        <v>0</v>
      </c>
      <c r="H15" s="48">
        <v>0</v>
      </c>
      <c r="I15" s="11">
        <f t="shared" si="2"/>
        <v>0</v>
      </c>
      <c r="J15" s="117"/>
      <c r="L15" s="44">
        <v>130444.18625640954</v>
      </c>
      <c r="M15" s="45">
        <v>17992.301552608209</v>
      </c>
      <c r="N15" s="46">
        <v>1499.3584627173509</v>
      </c>
      <c r="O15" s="47">
        <v>0</v>
      </c>
      <c r="P15" s="48">
        <v>0</v>
      </c>
      <c r="Q15" s="11">
        <f t="shared" si="3"/>
        <v>1499.3584627173509</v>
      </c>
    </row>
    <row r="16" spans="1:19" s="56" customFormat="1" ht="15" customHeight="1" thickBot="1" x14ac:dyDescent="0.3">
      <c r="A16" s="9"/>
      <c r="B16" s="10">
        <v>1428828.9679876231</v>
      </c>
      <c r="C16" s="82" t="s">
        <v>56</v>
      </c>
      <c r="D16" s="44">
        <v>1243081.2021492322</v>
      </c>
      <c r="E16" s="45">
        <v>171459.47615851476</v>
      </c>
      <c r="F16" s="46">
        <v>14288.28967987623</v>
      </c>
      <c r="G16" s="47">
        <v>0</v>
      </c>
      <c r="H16" s="48">
        <v>0</v>
      </c>
      <c r="I16" s="11">
        <f t="shared" si="2"/>
        <v>14288.28967987623</v>
      </c>
      <c r="J16" s="117"/>
      <c r="L16" s="44">
        <v>1200216.3331096033</v>
      </c>
      <c r="M16" s="45">
        <v>200036.05551826724</v>
      </c>
      <c r="N16" s="46">
        <v>28576.579359752461</v>
      </c>
      <c r="O16" s="47">
        <v>0</v>
      </c>
      <c r="P16" s="48">
        <v>0</v>
      </c>
      <c r="Q16" s="11">
        <f t="shared" si="3"/>
        <v>28576.579359752461</v>
      </c>
    </row>
    <row r="17" spans="1:19" s="56" customFormat="1" ht="15" customHeight="1" thickBot="1" x14ac:dyDescent="0.3">
      <c r="A17" s="9"/>
      <c r="B17" s="10">
        <v>347218.91131475137</v>
      </c>
      <c r="C17" s="82" t="s">
        <v>57</v>
      </c>
      <c r="D17" s="44">
        <v>298608.26373068616</v>
      </c>
      <c r="E17" s="45">
        <v>38194.080244622652</v>
      </c>
      <c r="F17" s="46">
        <v>10416.567339442541</v>
      </c>
      <c r="G17" s="47">
        <v>0</v>
      </c>
      <c r="H17" s="48">
        <v>0</v>
      </c>
      <c r="I17" s="11">
        <f t="shared" si="2"/>
        <v>10416.567339442541</v>
      </c>
      <c r="J17" s="117"/>
      <c r="L17" s="44">
        <v>281247.31816494861</v>
      </c>
      <c r="M17" s="45">
        <v>52082.836697212704</v>
      </c>
      <c r="N17" s="46">
        <v>13888.756452590054</v>
      </c>
      <c r="O17" s="47">
        <v>0</v>
      </c>
      <c r="P17" s="48">
        <v>0</v>
      </c>
      <c r="Q17" s="11">
        <f t="shared" si="3"/>
        <v>13888.756452590054</v>
      </c>
    </row>
    <row r="18" spans="1:19" s="56" customFormat="1" ht="15" customHeight="1" thickBot="1" x14ac:dyDescent="0.3">
      <c r="A18" s="9"/>
      <c r="B18" s="10">
        <v>314529.55755230587</v>
      </c>
      <c r="C18" s="82" t="s">
        <v>58</v>
      </c>
      <c r="D18" s="44">
        <v>270495.41949498304</v>
      </c>
      <c r="E18" s="45">
        <v>40888.842481799766</v>
      </c>
      <c r="F18" s="46">
        <v>3145.2955755230587</v>
      </c>
      <c r="G18" s="47">
        <v>0</v>
      </c>
      <c r="H18" s="48">
        <v>0</v>
      </c>
      <c r="I18" s="11">
        <f t="shared" si="2"/>
        <v>3145.2955755230587</v>
      </c>
      <c r="J18" s="117"/>
      <c r="L18" s="44">
        <v>261059.53276841389</v>
      </c>
      <c r="M18" s="45">
        <v>47179.433632845881</v>
      </c>
      <c r="N18" s="46">
        <v>6290.5911510461174</v>
      </c>
      <c r="O18" s="47">
        <v>0</v>
      </c>
      <c r="P18" s="48">
        <v>0</v>
      </c>
      <c r="Q18" s="11">
        <f t="shared" si="3"/>
        <v>6290.5911510461174</v>
      </c>
    </row>
    <row r="19" spans="1:19" s="56" customFormat="1" ht="15" customHeight="1" thickBot="1" x14ac:dyDescent="0.3">
      <c r="A19" s="9"/>
      <c r="B19" s="10">
        <v>361262.98289326287</v>
      </c>
      <c r="C19" s="82" t="s">
        <v>59</v>
      </c>
      <c r="D19" s="44">
        <v>303460.9056303408</v>
      </c>
      <c r="E19" s="45">
        <v>43351.557947191541</v>
      </c>
      <c r="F19" s="46">
        <v>14450.519315730515</v>
      </c>
      <c r="G19" s="47">
        <v>0</v>
      </c>
      <c r="H19" s="48">
        <v>0</v>
      </c>
      <c r="I19" s="11">
        <f t="shared" si="2"/>
        <v>14450.519315730515</v>
      </c>
      <c r="J19" s="117"/>
      <c r="L19" s="44">
        <v>234820.93888062084</v>
      </c>
      <c r="M19" s="45">
        <v>101153.63521011361</v>
      </c>
      <c r="N19" s="46">
        <v>25288.408802528404</v>
      </c>
      <c r="O19" s="47">
        <v>0</v>
      </c>
      <c r="P19" s="48">
        <v>0</v>
      </c>
      <c r="Q19" s="11">
        <f t="shared" si="3"/>
        <v>25288.408802528404</v>
      </c>
    </row>
    <row r="20" spans="1:19" ht="15.75" thickBot="1" x14ac:dyDescent="0.3">
      <c r="A20" s="95" t="s">
        <v>10</v>
      </c>
      <c r="B20" s="88">
        <f>'[3]Tableau 4 - Estimation Pop'!$F$12</f>
        <v>3947362.3001721003</v>
      </c>
      <c r="C20" s="88"/>
      <c r="D20" s="89">
        <f>SUM(D21:D27)</f>
        <v>3508511.7954662507</v>
      </c>
      <c r="E20" s="90">
        <f t="shared" ref="E20:I20" si="6">SUM(E21:E27)</f>
        <v>404216.695171748</v>
      </c>
      <c r="F20" s="91">
        <f t="shared" si="6"/>
        <v>34633.809534101616</v>
      </c>
      <c r="G20" s="92">
        <f t="shared" si="6"/>
        <v>0</v>
      </c>
      <c r="H20" s="93">
        <f t="shared" si="6"/>
        <v>0</v>
      </c>
      <c r="I20" s="94">
        <f t="shared" si="6"/>
        <v>34633.809534101616</v>
      </c>
      <c r="J20" s="116"/>
      <c r="K20" s="86"/>
      <c r="L20" s="89">
        <f>SUM(L21:L27)</f>
        <v>3352296.9618754727</v>
      </c>
      <c r="M20" s="90">
        <f t="shared" ref="M20:Q20" si="7">SUM(M21:M27)</f>
        <v>494992.66649463301</v>
      </c>
      <c r="N20" s="91">
        <f t="shared" si="7"/>
        <v>100072.67180199384</v>
      </c>
      <c r="O20" s="92">
        <f t="shared" si="7"/>
        <v>0</v>
      </c>
      <c r="P20" s="93">
        <f t="shared" si="7"/>
        <v>0</v>
      </c>
      <c r="Q20" s="94">
        <f t="shared" si="7"/>
        <v>100072.67180199384</v>
      </c>
      <c r="S20" s="119"/>
    </row>
    <row r="21" spans="1:19" s="56" customFormat="1" ht="15.75" thickBot="1" x14ac:dyDescent="0.3">
      <c r="A21" s="42"/>
      <c r="B21" s="10">
        <v>684799.3243343397</v>
      </c>
      <c r="C21" s="82" t="s">
        <v>32</v>
      </c>
      <c r="D21" s="44">
        <v>616319.39190090576</v>
      </c>
      <c r="E21" s="45">
        <v>68479.932433433976</v>
      </c>
      <c r="F21" s="46">
        <v>0</v>
      </c>
      <c r="G21" s="47">
        <v>0</v>
      </c>
      <c r="H21" s="48">
        <v>0</v>
      </c>
      <c r="I21" s="11">
        <f t="shared" si="2"/>
        <v>0</v>
      </c>
      <c r="J21" s="117"/>
      <c r="L21" s="44">
        <v>595775.41217087558</v>
      </c>
      <c r="M21" s="45">
        <v>82175.918920120763</v>
      </c>
      <c r="N21" s="46">
        <v>6847.9932433433969</v>
      </c>
      <c r="O21" s="47">
        <v>0</v>
      </c>
      <c r="P21" s="48">
        <v>0</v>
      </c>
      <c r="Q21" s="11">
        <f t="shared" si="3"/>
        <v>6847.9932433433969</v>
      </c>
    </row>
    <row r="22" spans="1:19" s="56" customFormat="1" ht="15.75" thickBot="1" x14ac:dyDescent="0.3">
      <c r="A22" s="42"/>
      <c r="B22" s="10">
        <v>363513.55880445137</v>
      </c>
      <c r="C22" s="82" t="s">
        <v>33</v>
      </c>
      <c r="D22" s="44">
        <v>327162.20292400627</v>
      </c>
      <c r="E22" s="45">
        <v>36351.355880445139</v>
      </c>
      <c r="F22" s="46">
        <v>0</v>
      </c>
      <c r="G22" s="47">
        <v>0</v>
      </c>
      <c r="H22" s="48">
        <v>0</v>
      </c>
      <c r="I22" s="11">
        <f t="shared" si="2"/>
        <v>0</v>
      </c>
      <c r="J22" s="117"/>
      <c r="L22" s="44">
        <v>316256.79615987267</v>
      </c>
      <c r="M22" s="45">
        <v>43621.627056534162</v>
      </c>
      <c r="N22" s="46">
        <v>3635.135588044514</v>
      </c>
      <c r="O22" s="47">
        <v>0</v>
      </c>
      <c r="P22" s="48">
        <v>0</v>
      </c>
      <c r="Q22" s="11">
        <f t="shared" si="3"/>
        <v>3635.135588044514</v>
      </c>
    </row>
    <row r="23" spans="1:19" s="56" customFormat="1" ht="15.75" thickBot="1" x14ac:dyDescent="0.3">
      <c r="A23" s="42"/>
      <c r="B23" s="10">
        <v>300866.30671523634</v>
      </c>
      <c r="C23" s="82" t="s">
        <v>34</v>
      </c>
      <c r="D23" s="44">
        <v>270779.67604371271</v>
      </c>
      <c r="E23" s="45">
        <v>30086.630671523635</v>
      </c>
      <c r="F23" s="46">
        <v>0</v>
      </c>
      <c r="G23" s="47">
        <v>0</v>
      </c>
      <c r="H23" s="48">
        <v>0</v>
      </c>
      <c r="I23" s="11">
        <f t="shared" si="2"/>
        <v>0</v>
      </c>
      <c r="J23" s="117"/>
      <c r="L23" s="44">
        <v>261753.68684225561</v>
      </c>
      <c r="M23" s="45">
        <v>36103.956805828362</v>
      </c>
      <c r="N23" s="46">
        <v>3008.6630671523635</v>
      </c>
      <c r="O23" s="47">
        <v>0</v>
      </c>
      <c r="P23" s="48">
        <v>0</v>
      </c>
      <c r="Q23" s="11">
        <f t="shared" si="3"/>
        <v>3008.6630671523635</v>
      </c>
    </row>
    <row r="24" spans="1:19" s="56" customFormat="1" ht="15.75" thickBot="1" x14ac:dyDescent="0.3">
      <c r="A24" s="42"/>
      <c r="B24" s="10">
        <v>866857.02679303824</v>
      </c>
      <c r="C24" s="82" t="s">
        <v>35</v>
      </c>
      <c r="D24" s="44">
        <v>762834.18357787363</v>
      </c>
      <c r="E24" s="45">
        <v>86685.702679303824</v>
      </c>
      <c r="F24" s="46">
        <v>17337.140535860766</v>
      </c>
      <c r="G24" s="47">
        <v>0</v>
      </c>
      <c r="H24" s="48">
        <v>0</v>
      </c>
      <c r="I24" s="11">
        <f t="shared" si="2"/>
        <v>17337.140535860766</v>
      </c>
      <c r="J24" s="117"/>
      <c r="L24" s="44">
        <v>719491.33223822166</v>
      </c>
      <c r="M24" s="45">
        <v>112691.41348309498</v>
      </c>
      <c r="N24" s="46">
        <v>34674.281071721532</v>
      </c>
      <c r="O24" s="47">
        <v>0</v>
      </c>
      <c r="P24" s="48">
        <v>0</v>
      </c>
      <c r="Q24" s="11">
        <f t="shared" si="3"/>
        <v>34674.281071721532</v>
      </c>
    </row>
    <row r="25" spans="1:19" s="56" customFormat="1" ht="15.75" thickBot="1" x14ac:dyDescent="0.3">
      <c r="A25" s="42"/>
      <c r="B25" s="10">
        <v>1097635.8895215536</v>
      </c>
      <c r="C25" s="82" t="s">
        <v>36</v>
      </c>
      <c r="D25" s="44">
        <v>976895.94167418277</v>
      </c>
      <c r="E25" s="45">
        <v>109763.58895215538</v>
      </c>
      <c r="F25" s="46">
        <v>10976.358895215537</v>
      </c>
      <c r="G25" s="47">
        <v>0</v>
      </c>
      <c r="H25" s="48">
        <v>0</v>
      </c>
      <c r="I25" s="11">
        <f t="shared" si="2"/>
        <v>10976.358895215537</v>
      </c>
      <c r="J25" s="117"/>
      <c r="L25" s="44">
        <v>932990.50609332055</v>
      </c>
      <c r="M25" s="45">
        <v>131716.30674258643</v>
      </c>
      <c r="N25" s="46">
        <v>32929.076685646607</v>
      </c>
      <c r="O25" s="47">
        <v>0</v>
      </c>
      <c r="P25" s="48">
        <v>0</v>
      </c>
      <c r="Q25" s="11">
        <f t="shared" si="3"/>
        <v>32929.076685646607</v>
      </c>
    </row>
    <row r="26" spans="1:19" s="56" customFormat="1" ht="15.75" thickBot="1" x14ac:dyDescent="0.3">
      <c r="A26" s="42"/>
      <c r="B26" s="10">
        <v>317674.68885221495</v>
      </c>
      <c r="C26" s="82" t="s">
        <v>37</v>
      </c>
      <c r="D26" s="44">
        <v>285907.21996699349</v>
      </c>
      <c r="E26" s="45">
        <v>31767.468885221497</v>
      </c>
      <c r="F26" s="46">
        <v>0</v>
      </c>
      <c r="G26" s="47">
        <v>0</v>
      </c>
      <c r="H26" s="48">
        <v>0</v>
      </c>
      <c r="I26" s="11">
        <f t="shared" si="2"/>
        <v>0</v>
      </c>
      <c r="J26" s="117"/>
      <c r="L26" s="44">
        <v>276376.97930142703</v>
      </c>
      <c r="M26" s="45">
        <v>38120.962662265796</v>
      </c>
      <c r="N26" s="46">
        <v>3176.7468885221497</v>
      </c>
      <c r="O26" s="47">
        <v>0</v>
      </c>
      <c r="P26" s="48">
        <v>0</v>
      </c>
      <c r="Q26" s="11">
        <f t="shared" si="3"/>
        <v>3176.7468885221497</v>
      </c>
    </row>
    <row r="27" spans="1:19" s="56" customFormat="1" ht="15.75" thickBot="1" x14ac:dyDescent="0.3">
      <c r="A27" s="42"/>
      <c r="B27" s="10">
        <v>316015.50515126577</v>
      </c>
      <c r="C27" s="82" t="s">
        <v>38</v>
      </c>
      <c r="D27" s="44">
        <v>268613.17937857588</v>
      </c>
      <c r="E27" s="45">
        <v>41082.01566966455</v>
      </c>
      <c r="F27" s="46">
        <v>6320.3101030253156</v>
      </c>
      <c r="G27" s="47">
        <v>0</v>
      </c>
      <c r="H27" s="48">
        <v>0</v>
      </c>
      <c r="I27" s="11">
        <f t="shared" si="2"/>
        <v>6320.3101030253156</v>
      </c>
      <c r="J27" s="117"/>
      <c r="L27" s="44">
        <v>249652.24906949996</v>
      </c>
      <c r="M27" s="45">
        <v>50562.480824202525</v>
      </c>
      <c r="N27" s="46">
        <v>15800.775257563289</v>
      </c>
      <c r="O27" s="47">
        <v>0</v>
      </c>
      <c r="P27" s="48">
        <v>0</v>
      </c>
      <c r="Q27" s="11">
        <f t="shared" si="3"/>
        <v>15800.775257563289</v>
      </c>
    </row>
    <row r="28" spans="1:19" ht="15.75" thickBot="1" x14ac:dyDescent="0.3">
      <c r="A28" s="87" t="s">
        <v>11</v>
      </c>
      <c r="B28" s="88">
        <v>3492124.9483299972</v>
      </c>
      <c r="C28" s="88"/>
      <c r="D28" s="89">
        <f>SUM(D29:D36)</f>
        <v>2715578.4559880462</v>
      </c>
      <c r="E28" s="90">
        <f t="shared" ref="E28:I28" si="8">SUM(E29:E36)</f>
        <v>639686.07398450328</v>
      </c>
      <c r="F28" s="91">
        <f t="shared" si="8"/>
        <v>181905.57835744819</v>
      </c>
      <c r="G28" s="92">
        <f t="shared" si="8"/>
        <v>9839.84</v>
      </c>
      <c r="H28" s="93">
        <f t="shared" si="8"/>
        <v>0</v>
      </c>
      <c r="I28" s="94">
        <f t="shared" si="8"/>
        <v>191745.41835744816</v>
      </c>
      <c r="J28" s="116"/>
      <c r="K28" s="86"/>
      <c r="L28" s="89">
        <f>SUM(L29:L36)</f>
        <v>2503145.3626649319</v>
      </c>
      <c r="M28" s="90">
        <f t="shared" ref="M28:Q28" si="9">SUM(M29:M36)</f>
        <v>771573.92721516523</v>
      </c>
      <c r="N28" s="91">
        <f t="shared" si="9"/>
        <v>255904.07844989994</v>
      </c>
      <c r="O28" s="92">
        <f t="shared" si="9"/>
        <v>16386.580000000002</v>
      </c>
      <c r="P28" s="93">
        <f t="shared" si="9"/>
        <v>0</v>
      </c>
      <c r="Q28" s="94">
        <f t="shared" si="9"/>
        <v>272290.65844989993</v>
      </c>
      <c r="S28" s="119"/>
    </row>
    <row r="29" spans="1:19" s="56" customFormat="1" ht="15.75" thickBot="1" x14ac:dyDescent="0.3">
      <c r="A29" s="9"/>
      <c r="B29" s="10">
        <v>302963.06091517571</v>
      </c>
      <c r="C29" s="82" t="s">
        <v>46</v>
      </c>
      <c r="D29" s="44">
        <v>251459.34055959582</v>
      </c>
      <c r="E29" s="45">
        <v>48474.089746428115</v>
      </c>
      <c r="F29" s="46">
        <v>3029.6306091517572</v>
      </c>
      <c r="G29" s="47">
        <v>0</v>
      </c>
      <c r="H29" s="48">
        <v>0</v>
      </c>
      <c r="I29" s="11">
        <f t="shared" si="2"/>
        <v>3029.6306091517572</v>
      </c>
      <c r="J29" s="117"/>
      <c r="L29" s="44">
        <v>218133.4038589265</v>
      </c>
      <c r="M29" s="45">
        <v>75740.765228793927</v>
      </c>
      <c r="N29" s="46">
        <v>9088.8918274552707</v>
      </c>
      <c r="O29" s="47">
        <v>0</v>
      </c>
      <c r="P29" s="48">
        <v>0</v>
      </c>
      <c r="Q29" s="11">
        <f t="shared" si="3"/>
        <v>9088.8918274552707</v>
      </c>
    </row>
    <row r="30" spans="1:19" s="56" customFormat="1" ht="15.75" thickBot="1" x14ac:dyDescent="0.3">
      <c r="A30" s="9"/>
      <c r="B30" s="10">
        <v>423648.88741482166</v>
      </c>
      <c r="C30" s="82" t="s">
        <v>47</v>
      </c>
      <c r="D30" s="44">
        <v>355865.06542845018</v>
      </c>
      <c r="E30" s="45">
        <v>59310.844238075035</v>
      </c>
      <c r="F30" s="46">
        <v>8472.9777482964328</v>
      </c>
      <c r="G30" s="47">
        <v>0</v>
      </c>
      <c r="H30" s="48">
        <v>0</v>
      </c>
      <c r="I30" s="11">
        <f t="shared" si="2"/>
        <v>8472.9777482964328</v>
      </c>
      <c r="J30" s="117"/>
      <c r="L30" s="44">
        <v>343155.59880600555</v>
      </c>
      <c r="M30" s="45">
        <v>67783.821986371462</v>
      </c>
      <c r="N30" s="46">
        <v>12709.46662244465</v>
      </c>
      <c r="O30" s="47">
        <v>0</v>
      </c>
      <c r="P30" s="48">
        <v>0</v>
      </c>
      <c r="Q30" s="11">
        <f t="shared" si="3"/>
        <v>12709.46662244465</v>
      </c>
    </row>
    <row r="31" spans="1:19" s="56" customFormat="1" ht="15.75" thickBot="1" x14ac:dyDescent="0.3">
      <c r="A31" s="9"/>
      <c r="B31" s="10">
        <v>352560.85559764539</v>
      </c>
      <c r="C31" s="82" t="s">
        <v>48</v>
      </c>
      <c r="D31" s="44">
        <v>296151.24</v>
      </c>
      <c r="E31" s="45">
        <v>56409.760000000002</v>
      </c>
      <c r="F31" s="46">
        <v>0</v>
      </c>
      <c r="G31" s="47">
        <v>0</v>
      </c>
      <c r="H31" s="48">
        <v>0</v>
      </c>
      <c r="I31" s="11">
        <f t="shared" si="2"/>
        <v>0</v>
      </c>
      <c r="J31" s="117"/>
      <c r="L31" s="44">
        <v>260895.13999999998</v>
      </c>
      <c r="M31" s="45">
        <v>81089.03</v>
      </c>
      <c r="N31" s="46">
        <v>10576.83</v>
      </c>
      <c r="O31" s="47">
        <v>0</v>
      </c>
      <c r="P31" s="48">
        <v>0</v>
      </c>
      <c r="Q31" s="11">
        <f t="shared" si="3"/>
        <v>10576.83</v>
      </c>
    </row>
    <row r="32" spans="1:19" s="56" customFormat="1" ht="15.75" thickBot="1" x14ac:dyDescent="0.3">
      <c r="A32" s="9"/>
      <c r="B32" s="10">
        <v>544903.70490462217</v>
      </c>
      <c r="C32" s="82" t="s">
        <v>49</v>
      </c>
      <c r="D32" s="44">
        <v>228859.68000000002</v>
      </c>
      <c r="E32" s="45">
        <v>190716.4</v>
      </c>
      <c r="F32" s="46">
        <v>119878.88</v>
      </c>
      <c r="G32" s="47">
        <v>5449.04</v>
      </c>
      <c r="H32" s="48">
        <v>0</v>
      </c>
      <c r="I32" s="11">
        <f t="shared" si="2"/>
        <v>125327.92</v>
      </c>
      <c r="J32" s="117"/>
      <c r="L32" s="44">
        <v>217961.59999999995</v>
      </c>
      <c r="M32" s="45">
        <v>179818.32</v>
      </c>
      <c r="N32" s="46">
        <v>136226</v>
      </c>
      <c r="O32" s="47">
        <v>10898.08</v>
      </c>
      <c r="P32" s="48">
        <v>0</v>
      </c>
      <c r="Q32" s="11">
        <f t="shared" si="3"/>
        <v>147124.07999999999</v>
      </c>
    </row>
    <row r="33" spans="1:19" s="56" customFormat="1" ht="15.75" thickBot="1" x14ac:dyDescent="0.3">
      <c r="A33" s="9"/>
      <c r="B33" s="10">
        <v>498222.5490771964</v>
      </c>
      <c r="C33" s="82" t="s">
        <v>50</v>
      </c>
      <c r="D33" s="44">
        <v>448400.7</v>
      </c>
      <c r="E33" s="45">
        <v>39857.840000000004</v>
      </c>
      <c r="F33" s="46">
        <v>9964.4600000000009</v>
      </c>
      <c r="G33" s="47">
        <v>0</v>
      </c>
      <c r="H33" s="48">
        <v>0</v>
      </c>
      <c r="I33" s="11">
        <f t="shared" si="2"/>
        <v>9964.4600000000009</v>
      </c>
      <c r="J33" s="117"/>
      <c r="L33" s="44">
        <v>433454.01</v>
      </c>
      <c r="M33" s="45">
        <v>49822.3</v>
      </c>
      <c r="N33" s="46">
        <v>14946.689999999999</v>
      </c>
      <c r="O33" s="47">
        <v>0</v>
      </c>
      <c r="P33" s="48">
        <v>0</v>
      </c>
      <c r="Q33" s="11">
        <f t="shared" si="3"/>
        <v>14946.689999999999</v>
      </c>
    </row>
    <row r="34" spans="1:19" s="56" customFormat="1" ht="15.75" thickBot="1" x14ac:dyDescent="0.3">
      <c r="A34" s="9"/>
      <c r="B34" s="10">
        <v>1039588.3546230888</v>
      </c>
      <c r="C34" s="82" t="s">
        <v>51</v>
      </c>
      <c r="D34" s="44">
        <v>842066.28</v>
      </c>
      <c r="E34" s="45">
        <v>176729.96000000002</v>
      </c>
      <c r="F34" s="46">
        <v>20791.760000000002</v>
      </c>
      <c r="G34" s="47">
        <v>0</v>
      </c>
      <c r="H34" s="48">
        <v>0</v>
      </c>
      <c r="I34" s="11">
        <f t="shared" si="2"/>
        <v>20791.760000000002</v>
      </c>
      <c r="J34" s="117"/>
      <c r="L34" s="44">
        <v>779691</v>
      </c>
      <c r="M34" s="45">
        <v>218313.47999999998</v>
      </c>
      <c r="N34" s="46">
        <v>41583.520000000004</v>
      </c>
      <c r="O34" s="47">
        <v>0</v>
      </c>
      <c r="P34" s="48">
        <v>0</v>
      </c>
      <c r="Q34" s="11">
        <f t="shared" si="3"/>
        <v>41583.520000000004</v>
      </c>
    </row>
    <row r="35" spans="1:19" s="56" customFormat="1" ht="15.75" thickBot="1" x14ac:dyDescent="0.3">
      <c r="A35" s="9"/>
      <c r="B35" s="10">
        <v>330237.29307578353</v>
      </c>
      <c r="C35" s="82" t="s">
        <v>52</v>
      </c>
      <c r="D35" s="44">
        <v>280701.45</v>
      </c>
      <c r="E35" s="45">
        <v>46233.180000000008</v>
      </c>
      <c r="F35" s="46">
        <v>3302.37</v>
      </c>
      <c r="G35" s="47">
        <v>0</v>
      </c>
      <c r="H35" s="48">
        <v>0</v>
      </c>
      <c r="I35" s="11">
        <f t="shared" si="2"/>
        <v>3302.37</v>
      </c>
      <c r="J35" s="117"/>
      <c r="L35" s="44">
        <v>241073.00999999998</v>
      </c>
      <c r="M35" s="45">
        <v>75954.510000000009</v>
      </c>
      <c r="N35" s="46">
        <v>13209.48</v>
      </c>
      <c r="O35" s="47">
        <v>0</v>
      </c>
      <c r="P35" s="48">
        <v>0</v>
      </c>
      <c r="Q35" s="11">
        <f t="shared" si="3"/>
        <v>13209.48</v>
      </c>
    </row>
    <row r="36" spans="1:19" s="56" customFormat="1" ht="15.75" thickBot="1" x14ac:dyDescent="0.3">
      <c r="A36" s="9"/>
      <c r="B36" s="110">
        <v>54885</v>
      </c>
      <c r="C36" s="82" t="s">
        <v>90</v>
      </c>
      <c r="D36" s="44">
        <v>12074.700000000004</v>
      </c>
      <c r="E36" s="45">
        <v>21954</v>
      </c>
      <c r="F36" s="46">
        <v>16465.5</v>
      </c>
      <c r="G36" s="47">
        <v>4390.8</v>
      </c>
      <c r="H36" s="48">
        <v>0</v>
      </c>
      <c r="I36" s="11">
        <f t="shared" si="2"/>
        <v>20856.3</v>
      </c>
      <c r="J36" s="117"/>
      <c r="L36" s="44">
        <v>8781.6000000000022</v>
      </c>
      <c r="M36" s="45">
        <v>23051.7</v>
      </c>
      <c r="N36" s="46">
        <v>17563.2</v>
      </c>
      <c r="O36" s="47">
        <v>5488.5</v>
      </c>
      <c r="P36" s="48">
        <v>0</v>
      </c>
      <c r="Q36" s="11">
        <f t="shared" si="3"/>
        <v>23051.7</v>
      </c>
    </row>
    <row r="37" spans="1:19" ht="15.75" thickBot="1" x14ac:dyDescent="0.3">
      <c r="A37" s="87" t="s">
        <v>12</v>
      </c>
      <c r="B37" s="88">
        <v>3040904</v>
      </c>
      <c r="C37" s="88"/>
      <c r="D37" s="89">
        <f>SUM(D38:D46)</f>
        <v>1664787.75</v>
      </c>
      <c r="E37" s="90">
        <f t="shared" ref="E37:I37" si="10">SUM(E38:E46)</f>
        <v>949987.80999999982</v>
      </c>
      <c r="F37" s="91">
        <f t="shared" si="10"/>
        <v>548324.14000000013</v>
      </c>
      <c r="G37" s="92">
        <f t="shared" si="10"/>
        <v>36831.300000000003</v>
      </c>
      <c r="H37" s="93">
        <f t="shared" si="10"/>
        <v>0</v>
      </c>
      <c r="I37" s="94">
        <f t="shared" si="10"/>
        <v>585155.44000000006</v>
      </c>
      <c r="J37" s="116"/>
      <c r="K37" s="86"/>
      <c r="L37" s="89">
        <f>SUM(L38:L46)</f>
        <v>1148347.02</v>
      </c>
      <c r="M37" s="90">
        <f t="shared" ref="M37:Q37" si="11">SUM(M38:M46)</f>
        <v>1165901.0600000003</v>
      </c>
      <c r="N37" s="91">
        <f t="shared" si="11"/>
        <v>761964.25000000012</v>
      </c>
      <c r="O37" s="92">
        <f t="shared" si="11"/>
        <v>123718.67</v>
      </c>
      <c r="P37" s="93">
        <f t="shared" si="11"/>
        <v>0</v>
      </c>
      <c r="Q37" s="94">
        <f t="shared" si="11"/>
        <v>885682.92</v>
      </c>
      <c r="S37" s="119"/>
    </row>
    <row r="38" spans="1:19" s="56" customFormat="1" ht="15.75" thickBot="1" x14ac:dyDescent="0.3">
      <c r="A38" s="9"/>
      <c r="B38" s="10">
        <v>468119.78952721169</v>
      </c>
      <c r="C38" s="82" t="s">
        <v>60</v>
      </c>
      <c r="D38" s="44">
        <v>163842</v>
      </c>
      <c r="E38" s="45">
        <v>187248</v>
      </c>
      <c r="F38" s="46">
        <v>117030</v>
      </c>
      <c r="G38" s="47">
        <v>0</v>
      </c>
      <c r="H38" s="48">
        <v>0</v>
      </c>
      <c r="I38" s="11">
        <f t="shared" si="2"/>
        <v>117030</v>
      </c>
      <c r="J38" s="117"/>
      <c r="L38" s="44">
        <v>46811.999999999993</v>
      </c>
      <c r="M38" s="45">
        <v>234060</v>
      </c>
      <c r="N38" s="46">
        <v>140436</v>
      </c>
      <c r="O38" s="47">
        <v>46812</v>
      </c>
      <c r="P38" s="48">
        <v>0</v>
      </c>
      <c r="Q38" s="11">
        <f t="shared" si="3"/>
        <v>187248</v>
      </c>
    </row>
    <row r="39" spans="1:19" s="56" customFormat="1" ht="15.75" thickBot="1" x14ac:dyDescent="0.3">
      <c r="A39" s="9"/>
      <c r="B39" s="10">
        <v>395420.3632786005</v>
      </c>
      <c r="C39" s="82" t="s">
        <v>61</v>
      </c>
      <c r="D39" s="44">
        <v>177938.99999999997</v>
      </c>
      <c r="E39" s="45">
        <v>150259.6</v>
      </c>
      <c r="F39" s="46">
        <v>67221.400000000009</v>
      </c>
      <c r="G39" s="47">
        <v>0</v>
      </c>
      <c r="H39" s="48">
        <v>0</v>
      </c>
      <c r="I39" s="11">
        <f t="shared" si="2"/>
        <v>67221.400000000009</v>
      </c>
      <c r="J39" s="117"/>
      <c r="L39" s="44">
        <v>90946.599999999991</v>
      </c>
      <c r="M39" s="45">
        <v>177939</v>
      </c>
      <c r="N39" s="46">
        <v>126534.40000000001</v>
      </c>
      <c r="O39" s="47">
        <v>0</v>
      </c>
      <c r="P39" s="48">
        <v>0</v>
      </c>
      <c r="Q39" s="11">
        <f t="shared" si="3"/>
        <v>126534.40000000001</v>
      </c>
    </row>
    <row r="40" spans="1:19" s="56" customFormat="1" ht="15.75" thickBot="1" x14ac:dyDescent="0.3">
      <c r="A40" s="9"/>
      <c r="B40" s="10">
        <v>311247.03210254316</v>
      </c>
      <c r="C40" s="82" t="s">
        <v>62</v>
      </c>
      <c r="D40" s="44">
        <v>183635.72999999998</v>
      </c>
      <c r="E40" s="45">
        <v>84036.69</v>
      </c>
      <c r="F40" s="46">
        <v>43574.58</v>
      </c>
      <c r="G40" s="47">
        <v>0</v>
      </c>
      <c r="H40" s="48">
        <v>0</v>
      </c>
      <c r="I40" s="11">
        <f t="shared" si="2"/>
        <v>43574.58</v>
      </c>
      <c r="J40" s="117"/>
      <c r="L40" s="44">
        <v>108936.45</v>
      </c>
      <c r="M40" s="45">
        <v>130723.73999999999</v>
      </c>
      <c r="N40" s="46">
        <v>71586.81</v>
      </c>
      <c r="O40" s="47">
        <v>0</v>
      </c>
      <c r="P40" s="48">
        <v>0</v>
      </c>
      <c r="Q40" s="11">
        <f t="shared" si="3"/>
        <v>71586.81</v>
      </c>
    </row>
    <row r="41" spans="1:19" s="56" customFormat="1" ht="15.75" thickBot="1" x14ac:dyDescent="0.3">
      <c r="A41" s="9"/>
      <c r="B41" s="10">
        <v>368313.39356129273</v>
      </c>
      <c r="C41" s="82" t="s">
        <v>63</v>
      </c>
      <c r="D41" s="44">
        <v>81028.86000000003</v>
      </c>
      <c r="E41" s="45">
        <v>139958.94</v>
      </c>
      <c r="F41" s="46">
        <v>110493.9</v>
      </c>
      <c r="G41" s="47">
        <v>36831.300000000003</v>
      </c>
      <c r="H41" s="48">
        <v>0</v>
      </c>
      <c r="I41" s="11">
        <f t="shared" si="2"/>
        <v>147325.20000000001</v>
      </c>
      <c r="J41" s="117"/>
      <c r="L41" s="44">
        <v>36831.299999999988</v>
      </c>
      <c r="M41" s="45">
        <v>147325.20000000001</v>
      </c>
      <c r="N41" s="46">
        <v>128909.54999999999</v>
      </c>
      <c r="O41" s="47">
        <v>55246.95</v>
      </c>
      <c r="P41" s="48">
        <v>0</v>
      </c>
      <c r="Q41" s="11">
        <f t="shared" si="3"/>
        <v>184156.5</v>
      </c>
    </row>
    <row r="42" spans="1:19" s="56" customFormat="1" ht="15.75" thickBot="1" x14ac:dyDescent="0.3">
      <c r="A42" s="9"/>
      <c r="B42" s="10">
        <v>541492.74579303991</v>
      </c>
      <c r="C42" s="82" t="s">
        <v>65</v>
      </c>
      <c r="D42" s="44">
        <v>189522.55</v>
      </c>
      <c r="E42" s="45">
        <v>205767.34</v>
      </c>
      <c r="F42" s="46">
        <v>146203.11000000002</v>
      </c>
      <c r="G42" s="47">
        <v>0</v>
      </c>
      <c r="H42" s="48">
        <v>0</v>
      </c>
      <c r="I42" s="11">
        <f t="shared" si="2"/>
        <v>146203.11000000002</v>
      </c>
      <c r="J42" s="117"/>
      <c r="L42" s="44">
        <v>119128.45999999999</v>
      </c>
      <c r="M42" s="45">
        <v>227427.06</v>
      </c>
      <c r="N42" s="46">
        <v>173277.76</v>
      </c>
      <c r="O42" s="47">
        <v>21659.72</v>
      </c>
      <c r="P42" s="48">
        <v>0</v>
      </c>
      <c r="Q42" s="11">
        <f t="shared" si="3"/>
        <v>194937.48</v>
      </c>
    </row>
    <row r="43" spans="1:19" s="56" customFormat="1" ht="15.75" thickBot="1" x14ac:dyDescent="0.3">
      <c r="A43" s="9"/>
      <c r="B43" s="10">
        <v>550928.13969276706</v>
      </c>
      <c r="C43" s="82" t="s">
        <v>64</v>
      </c>
      <c r="D43" s="44">
        <v>473798.08</v>
      </c>
      <c r="E43" s="45">
        <v>60602.080000000002</v>
      </c>
      <c r="F43" s="46">
        <v>16527.84</v>
      </c>
      <c r="G43" s="47">
        <v>0</v>
      </c>
      <c r="H43" s="48">
        <v>0</v>
      </c>
      <c r="I43" s="11">
        <f t="shared" si="2"/>
        <v>16527.84</v>
      </c>
      <c r="J43" s="117"/>
      <c r="L43" s="44">
        <v>451760.96</v>
      </c>
      <c r="M43" s="45">
        <v>71620.639999999999</v>
      </c>
      <c r="N43" s="46">
        <v>27546.400000000001</v>
      </c>
      <c r="O43" s="47">
        <v>0</v>
      </c>
      <c r="P43" s="48">
        <v>0</v>
      </c>
      <c r="Q43" s="11">
        <f t="shared" si="3"/>
        <v>27546.400000000001</v>
      </c>
    </row>
    <row r="44" spans="1:19" s="56" customFormat="1" ht="15.75" thickBot="1" x14ac:dyDescent="0.3">
      <c r="A44" s="9"/>
      <c r="B44" s="109">
        <v>159027</v>
      </c>
      <c r="C44" s="82" t="s">
        <v>91</v>
      </c>
      <c r="D44" s="44">
        <v>73152.42</v>
      </c>
      <c r="E44" s="45">
        <v>57249.72</v>
      </c>
      <c r="F44" s="46">
        <v>28624.86</v>
      </c>
      <c r="G44" s="47">
        <v>0</v>
      </c>
      <c r="H44" s="48">
        <v>0</v>
      </c>
      <c r="I44" s="11">
        <f t="shared" si="2"/>
        <v>28624.86</v>
      </c>
      <c r="J44" s="117"/>
      <c r="L44" s="44">
        <v>19083.239999999998</v>
      </c>
      <c r="M44" s="45">
        <v>79513.5</v>
      </c>
      <c r="N44" s="46">
        <v>60430.26</v>
      </c>
      <c r="O44" s="47">
        <v>0</v>
      </c>
      <c r="P44" s="48">
        <v>0</v>
      </c>
      <c r="Q44" s="11">
        <f t="shared" si="3"/>
        <v>60430.26</v>
      </c>
    </row>
    <row r="45" spans="1:19" s="56" customFormat="1" ht="15.75" thickBot="1" x14ac:dyDescent="0.3">
      <c r="A45" s="9"/>
      <c r="B45" s="10">
        <v>243313.09207330993</v>
      </c>
      <c r="C45" s="82" t="s">
        <v>66</v>
      </c>
      <c r="D45" s="44">
        <v>187351.01</v>
      </c>
      <c r="E45" s="45">
        <v>43796.34</v>
      </c>
      <c r="F45" s="46">
        <v>12165.650000000001</v>
      </c>
      <c r="G45" s="47">
        <v>0</v>
      </c>
      <c r="H45" s="48">
        <v>0</v>
      </c>
      <c r="I45" s="11">
        <f t="shared" si="2"/>
        <v>12165.650000000001</v>
      </c>
      <c r="J45" s="117"/>
      <c r="L45" s="44">
        <v>163019.71000000002</v>
      </c>
      <c r="M45" s="45">
        <v>58395.119999999995</v>
      </c>
      <c r="N45" s="46">
        <v>21898.17</v>
      </c>
      <c r="O45" s="47">
        <v>0</v>
      </c>
      <c r="P45" s="48">
        <v>0</v>
      </c>
      <c r="Q45" s="11">
        <f t="shared" si="3"/>
        <v>21898.17</v>
      </c>
    </row>
    <row r="46" spans="1:19" s="56" customFormat="1" ht="15.75" thickBot="1" x14ac:dyDescent="0.3">
      <c r="A46" s="9"/>
      <c r="B46" s="10">
        <v>162069.84048434737</v>
      </c>
      <c r="C46" s="82" t="s">
        <v>67</v>
      </c>
      <c r="D46" s="44">
        <v>134518.1</v>
      </c>
      <c r="E46" s="45">
        <v>21069.100000000002</v>
      </c>
      <c r="F46" s="46">
        <v>6482.8</v>
      </c>
      <c r="G46" s="47">
        <v>0</v>
      </c>
      <c r="H46" s="48">
        <v>0</v>
      </c>
      <c r="I46" s="11">
        <f t="shared" si="2"/>
        <v>6482.8</v>
      </c>
      <c r="J46" s="117"/>
      <c r="L46" s="44">
        <v>111828.29999999999</v>
      </c>
      <c r="M46" s="45">
        <v>38896.799999999996</v>
      </c>
      <c r="N46" s="46">
        <v>11344.900000000001</v>
      </c>
      <c r="O46" s="47">
        <v>0</v>
      </c>
      <c r="P46" s="48">
        <v>0</v>
      </c>
      <c r="Q46" s="11">
        <f t="shared" si="3"/>
        <v>11344.900000000001</v>
      </c>
    </row>
    <row r="47" spans="1:19" ht="15" customHeight="1" thickBot="1" x14ac:dyDescent="0.3">
      <c r="A47" s="87" t="s">
        <v>13</v>
      </c>
      <c r="B47" s="88">
        <v>947365</v>
      </c>
      <c r="C47" s="88"/>
      <c r="D47" s="89">
        <f>SUM(D48:D53)</f>
        <v>649348.84000000008</v>
      </c>
      <c r="E47" s="90">
        <f t="shared" ref="E47:I47" si="12">SUM(E48:E53)</f>
        <v>249171.97999999998</v>
      </c>
      <c r="F47" s="91">
        <f t="shared" si="12"/>
        <v>99963.260000000009</v>
      </c>
      <c r="G47" s="92">
        <f t="shared" si="12"/>
        <v>3262.92</v>
      </c>
      <c r="H47" s="93">
        <f t="shared" si="12"/>
        <v>0</v>
      </c>
      <c r="I47" s="94">
        <f t="shared" si="12"/>
        <v>103226.18000000001</v>
      </c>
      <c r="J47" s="116"/>
      <c r="K47" s="86"/>
      <c r="L47" s="89">
        <f>SUM(L48:L53)</f>
        <v>515126.38000000006</v>
      </c>
      <c r="M47" s="90">
        <f t="shared" ref="M47:Q47" si="13">SUM(M48:M53)</f>
        <v>328026.16000000003</v>
      </c>
      <c r="N47" s="91">
        <f t="shared" si="13"/>
        <v>145409.18</v>
      </c>
      <c r="O47" s="92">
        <f t="shared" si="13"/>
        <v>13185.279999999999</v>
      </c>
      <c r="P47" s="93">
        <f t="shared" si="13"/>
        <v>0</v>
      </c>
      <c r="Q47" s="94">
        <f t="shared" si="13"/>
        <v>158594.46000000002</v>
      </c>
      <c r="S47" s="119"/>
    </row>
    <row r="48" spans="1:19" s="56" customFormat="1" ht="15" customHeight="1" thickBot="1" x14ac:dyDescent="0.3">
      <c r="A48" s="9"/>
      <c r="B48" s="10">
        <v>163769.34638144926</v>
      </c>
      <c r="C48" s="82" t="s">
        <v>68</v>
      </c>
      <c r="D48" s="44">
        <v>135928.26999999999</v>
      </c>
      <c r="E48" s="45">
        <v>22927.660000000003</v>
      </c>
      <c r="F48" s="46">
        <v>4913.07</v>
      </c>
      <c r="G48" s="47">
        <v>0</v>
      </c>
      <c r="H48" s="48">
        <v>0</v>
      </c>
      <c r="I48" s="11">
        <f t="shared" si="2"/>
        <v>4913.07</v>
      </c>
      <c r="J48" s="117"/>
      <c r="L48" s="44">
        <v>103174.47</v>
      </c>
      <c r="M48" s="45">
        <v>49130.7</v>
      </c>
      <c r="N48" s="46">
        <v>11463.830000000002</v>
      </c>
      <c r="O48" s="47">
        <v>0</v>
      </c>
      <c r="P48" s="48">
        <v>0</v>
      </c>
      <c r="Q48" s="11">
        <f t="shared" si="3"/>
        <v>11463.830000000002</v>
      </c>
    </row>
    <row r="49" spans="1:19" s="56" customFormat="1" ht="15" customHeight="1" thickBot="1" x14ac:dyDescent="0.3">
      <c r="A49" s="9"/>
      <c r="B49" s="10">
        <v>225996.948947742</v>
      </c>
      <c r="C49" s="82" t="s">
        <v>69</v>
      </c>
      <c r="D49" s="44">
        <v>146898.05000000002</v>
      </c>
      <c r="E49" s="45">
        <v>47459.369999999995</v>
      </c>
      <c r="F49" s="46">
        <v>31639.58</v>
      </c>
      <c r="G49" s="47">
        <v>0</v>
      </c>
      <c r="H49" s="48">
        <v>0</v>
      </c>
      <c r="I49" s="11">
        <f t="shared" si="2"/>
        <v>31639.58</v>
      </c>
      <c r="J49" s="117"/>
      <c r="L49" s="44">
        <v>119778.41</v>
      </c>
      <c r="M49" s="45">
        <v>67799.099999999991</v>
      </c>
      <c r="N49" s="46">
        <v>38419.490000000005</v>
      </c>
      <c r="O49" s="47">
        <v>0</v>
      </c>
      <c r="P49" s="48">
        <v>0</v>
      </c>
      <c r="Q49" s="11">
        <f t="shared" si="3"/>
        <v>38419.490000000005</v>
      </c>
    </row>
    <row r="50" spans="1:19" s="56" customFormat="1" ht="15" customHeight="1" thickBot="1" x14ac:dyDescent="0.3">
      <c r="A50" s="9"/>
      <c r="B50" s="10">
        <v>165818.31131187436</v>
      </c>
      <c r="C50" s="82" t="s">
        <v>70</v>
      </c>
      <c r="D50" s="44">
        <v>81250.819999999992</v>
      </c>
      <c r="E50" s="45">
        <v>58036.299999999996</v>
      </c>
      <c r="F50" s="46">
        <v>26530.880000000001</v>
      </c>
      <c r="G50" s="47">
        <v>0</v>
      </c>
      <c r="H50" s="48">
        <v>0</v>
      </c>
      <c r="I50" s="11">
        <f t="shared" si="2"/>
        <v>26530.880000000001</v>
      </c>
      <c r="J50" s="117"/>
      <c r="L50" s="44">
        <v>54719.939999999995</v>
      </c>
      <c r="M50" s="45">
        <v>61352.659999999996</v>
      </c>
      <c r="N50" s="46">
        <v>41454.5</v>
      </c>
      <c r="O50" s="47">
        <v>8290.9</v>
      </c>
      <c r="P50" s="48">
        <v>0</v>
      </c>
      <c r="Q50" s="11">
        <f t="shared" si="3"/>
        <v>49745.4</v>
      </c>
    </row>
    <row r="51" spans="1:19" s="56" customFormat="1" ht="15" customHeight="1" thickBot="1" x14ac:dyDescent="0.3">
      <c r="A51" s="9"/>
      <c r="B51" s="10">
        <v>262007.65694143058</v>
      </c>
      <c r="C51" s="82" t="s">
        <v>71</v>
      </c>
      <c r="D51" s="44">
        <v>178163.4</v>
      </c>
      <c r="E51" s="45">
        <v>65501.25</v>
      </c>
      <c r="F51" s="46">
        <v>18340.350000000002</v>
      </c>
      <c r="G51" s="47">
        <v>0</v>
      </c>
      <c r="H51" s="48">
        <v>0</v>
      </c>
      <c r="I51" s="11">
        <f t="shared" si="2"/>
        <v>18340.350000000002</v>
      </c>
      <c r="J51" s="117"/>
      <c r="L51" s="44">
        <v>162443.1</v>
      </c>
      <c r="M51" s="45">
        <v>73361.400000000009</v>
      </c>
      <c r="N51" s="46">
        <v>26200.5</v>
      </c>
      <c r="O51" s="47">
        <v>0</v>
      </c>
      <c r="P51" s="48">
        <v>0</v>
      </c>
      <c r="Q51" s="11">
        <f t="shared" si="3"/>
        <v>26200.5</v>
      </c>
    </row>
    <row r="52" spans="1:19" s="56" customFormat="1" ht="15" customHeight="1" thickBot="1" x14ac:dyDescent="0.3">
      <c r="A52" s="9"/>
      <c r="B52" s="109">
        <v>54382</v>
      </c>
      <c r="C52" s="82" t="s">
        <v>92</v>
      </c>
      <c r="D52" s="44">
        <v>26647.18</v>
      </c>
      <c r="E52" s="45">
        <v>16314.599999999999</v>
      </c>
      <c r="F52" s="46">
        <v>8157.2999999999993</v>
      </c>
      <c r="G52" s="47">
        <v>3262.92</v>
      </c>
      <c r="H52" s="48">
        <v>0</v>
      </c>
      <c r="I52" s="11">
        <f t="shared" si="2"/>
        <v>11420.22</v>
      </c>
      <c r="J52" s="117"/>
      <c r="L52" s="44">
        <v>11420.220000000005</v>
      </c>
      <c r="M52" s="45">
        <v>24471.9</v>
      </c>
      <c r="N52" s="46">
        <v>13595.5</v>
      </c>
      <c r="O52" s="47">
        <v>4894.38</v>
      </c>
      <c r="P52" s="48">
        <v>0</v>
      </c>
      <c r="Q52" s="11">
        <f t="shared" si="3"/>
        <v>18489.88</v>
      </c>
    </row>
    <row r="53" spans="1:19" s="56" customFormat="1" ht="15" customHeight="1" thickBot="1" x14ac:dyDescent="0.3">
      <c r="A53" s="9"/>
      <c r="B53" s="10">
        <v>190153.5033973534</v>
      </c>
      <c r="C53" s="82" t="s">
        <v>72</v>
      </c>
      <c r="D53" s="44">
        <v>80461.119999999995</v>
      </c>
      <c r="E53" s="45">
        <v>38932.799999999996</v>
      </c>
      <c r="F53" s="46">
        <v>10382.08</v>
      </c>
      <c r="G53" s="47">
        <v>0</v>
      </c>
      <c r="H53" s="48">
        <v>0</v>
      </c>
      <c r="I53" s="11">
        <f t="shared" si="2"/>
        <v>10382.08</v>
      </c>
      <c r="J53" s="117"/>
      <c r="L53" s="44">
        <v>63590.239999999998</v>
      </c>
      <c r="M53" s="45">
        <v>51910.400000000001</v>
      </c>
      <c r="N53" s="46">
        <v>14275.36</v>
      </c>
      <c r="O53" s="47">
        <v>0</v>
      </c>
      <c r="P53" s="48">
        <v>0</v>
      </c>
      <c r="Q53" s="11">
        <f t="shared" si="3"/>
        <v>14275.36</v>
      </c>
    </row>
    <row r="54" spans="1:19" ht="15" customHeight="1" thickBot="1" x14ac:dyDescent="0.3">
      <c r="A54" s="87" t="s">
        <v>14</v>
      </c>
      <c r="B54" s="88">
        <f>'[4]Tableau 4 - Estimation Pop'!$F$70</f>
        <v>60378</v>
      </c>
      <c r="C54" s="88"/>
      <c r="D54" s="89">
        <v>50113.740000000005</v>
      </c>
      <c r="E54" s="90">
        <v>9056.6999999999989</v>
      </c>
      <c r="F54" s="91">
        <v>1207.56</v>
      </c>
      <c r="G54" s="92">
        <v>0</v>
      </c>
      <c r="H54" s="93">
        <v>0</v>
      </c>
      <c r="I54" s="94">
        <f t="shared" si="2"/>
        <v>1207.56</v>
      </c>
      <c r="J54" s="116"/>
      <c r="K54" s="86"/>
      <c r="L54" s="89">
        <v>48906.18</v>
      </c>
      <c r="M54" s="90">
        <v>9660.48</v>
      </c>
      <c r="N54" s="91">
        <v>1811.34</v>
      </c>
      <c r="O54" s="92">
        <v>0</v>
      </c>
      <c r="P54" s="93">
        <v>0</v>
      </c>
      <c r="Q54" s="94">
        <f t="shared" si="3"/>
        <v>1811.34</v>
      </c>
      <c r="S54" s="119"/>
    </row>
    <row r="55" spans="1:19" ht="15.75" thickBot="1" x14ac:dyDescent="0.3">
      <c r="A55" s="112" t="s">
        <v>15</v>
      </c>
      <c r="B55" s="88">
        <v>809485</v>
      </c>
      <c r="C55" s="88"/>
      <c r="D55" s="89">
        <f>SUM(D56:D61)</f>
        <v>497775.71999999991</v>
      </c>
      <c r="E55" s="90">
        <f t="shared" ref="E55:I55" si="14">SUM(E56:E61)</f>
        <v>258792.07</v>
      </c>
      <c r="F55" s="91">
        <f t="shared" si="14"/>
        <v>156162.76</v>
      </c>
      <c r="G55" s="92">
        <f t="shared" si="14"/>
        <v>7608.45</v>
      </c>
      <c r="H55" s="93">
        <f t="shared" si="14"/>
        <v>0</v>
      </c>
      <c r="I55" s="94">
        <f t="shared" si="14"/>
        <v>163771.21000000002</v>
      </c>
      <c r="J55" s="116"/>
      <c r="K55" s="86"/>
      <c r="L55" s="89">
        <f>SUM(L56:L61)</f>
        <v>357943.88</v>
      </c>
      <c r="M55" s="90">
        <f t="shared" ref="M55:Q55" si="15">SUM(M56:M61)</f>
        <v>306145.51</v>
      </c>
      <c r="N55" s="91">
        <f t="shared" si="15"/>
        <v>236672.49000000002</v>
      </c>
      <c r="O55" s="92">
        <f t="shared" si="15"/>
        <v>19577.12</v>
      </c>
      <c r="P55" s="93">
        <f t="shared" si="15"/>
        <v>0</v>
      </c>
      <c r="Q55" s="94">
        <f t="shared" si="15"/>
        <v>256249.61</v>
      </c>
      <c r="S55" s="119"/>
    </row>
    <row r="56" spans="1:19" s="56" customFormat="1" ht="15.75" thickBot="1" x14ac:dyDescent="0.3">
      <c r="A56" s="9"/>
      <c r="B56" s="10">
        <v>197060.5462568404</v>
      </c>
      <c r="C56" s="82" t="s">
        <v>73</v>
      </c>
      <c r="D56" s="44">
        <v>78824.400000000009</v>
      </c>
      <c r="E56" s="45">
        <v>74883.180000000008</v>
      </c>
      <c r="F56" s="46">
        <v>43353.42</v>
      </c>
      <c r="G56" s="47">
        <v>0</v>
      </c>
      <c r="H56" s="48">
        <v>0</v>
      </c>
      <c r="I56" s="11">
        <f t="shared" si="2"/>
        <v>43353.42</v>
      </c>
      <c r="J56" s="117"/>
      <c r="L56" s="44">
        <v>61088.910000000011</v>
      </c>
      <c r="M56" s="45">
        <v>82765.62</v>
      </c>
      <c r="N56" s="46">
        <v>53206.47</v>
      </c>
      <c r="O56" s="47">
        <v>0</v>
      </c>
      <c r="P56" s="48">
        <v>0</v>
      </c>
      <c r="Q56" s="11">
        <f t="shared" si="3"/>
        <v>53206.47</v>
      </c>
    </row>
    <row r="57" spans="1:19" s="56" customFormat="1" ht="15.75" thickBot="1" x14ac:dyDescent="0.3">
      <c r="A57" s="9"/>
      <c r="B57" s="10">
        <v>173773.73127133108</v>
      </c>
      <c r="C57" s="82" t="s">
        <v>74</v>
      </c>
      <c r="D57" s="44">
        <v>104264.4</v>
      </c>
      <c r="E57" s="45">
        <v>45181.24</v>
      </c>
      <c r="F57" s="46">
        <v>24328.36</v>
      </c>
      <c r="G57" s="47">
        <v>0</v>
      </c>
      <c r="H57" s="48">
        <v>0</v>
      </c>
      <c r="I57" s="11">
        <f t="shared" si="2"/>
        <v>24328.36</v>
      </c>
      <c r="J57" s="117"/>
      <c r="L57" s="44">
        <v>74722.819999999992</v>
      </c>
      <c r="M57" s="45">
        <v>52132.2</v>
      </c>
      <c r="N57" s="46">
        <v>46918.98</v>
      </c>
      <c r="O57" s="47">
        <v>0</v>
      </c>
      <c r="P57" s="48">
        <v>0</v>
      </c>
      <c r="Q57" s="11">
        <f t="shared" si="3"/>
        <v>46918.98</v>
      </c>
    </row>
    <row r="58" spans="1:19" s="56" customFormat="1" ht="15.75" thickBot="1" x14ac:dyDescent="0.3">
      <c r="A58" s="9"/>
      <c r="B58" s="10">
        <v>357725.08353453322</v>
      </c>
      <c r="C58" s="82" t="s">
        <v>75</v>
      </c>
      <c r="D58" s="44">
        <v>246554.24999999997</v>
      </c>
      <c r="E58" s="45">
        <v>71465</v>
      </c>
      <c r="F58" s="46">
        <v>39305.75</v>
      </c>
      <c r="G58" s="47">
        <v>0</v>
      </c>
      <c r="H58" s="48">
        <v>0</v>
      </c>
      <c r="I58" s="11">
        <f t="shared" si="2"/>
        <v>39305.75</v>
      </c>
      <c r="J58" s="117"/>
      <c r="L58" s="44">
        <v>182235.75</v>
      </c>
      <c r="M58" s="45">
        <v>89331.25</v>
      </c>
      <c r="N58" s="46">
        <v>78611.5</v>
      </c>
      <c r="O58" s="47">
        <v>7146.5</v>
      </c>
      <c r="P58" s="48">
        <v>0</v>
      </c>
      <c r="Q58" s="11">
        <f t="shared" si="3"/>
        <v>85758</v>
      </c>
    </row>
    <row r="59" spans="1:19" s="56" customFormat="1" ht="15.75" thickBot="1" x14ac:dyDescent="0.3">
      <c r="A59" s="9"/>
      <c r="B59" s="10">
        <v>81325.389395940219</v>
      </c>
      <c r="C59" s="82" t="s">
        <v>76</v>
      </c>
      <c r="D59" s="44">
        <v>23584.250000000004</v>
      </c>
      <c r="E59" s="45">
        <v>28463.75</v>
      </c>
      <c r="F59" s="46">
        <v>24397.5</v>
      </c>
      <c r="G59" s="47">
        <v>4879.5</v>
      </c>
      <c r="H59" s="48">
        <v>0</v>
      </c>
      <c r="I59" s="11">
        <f t="shared" si="2"/>
        <v>29277</v>
      </c>
      <c r="J59" s="117"/>
      <c r="L59" s="44">
        <v>9759</v>
      </c>
      <c r="M59" s="45">
        <v>36596.25</v>
      </c>
      <c r="N59" s="46">
        <v>28463.75</v>
      </c>
      <c r="O59" s="47">
        <v>6506</v>
      </c>
      <c r="P59" s="48">
        <v>0</v>
      </c>
      <c r="Q59" s="11">
        <f t="shared" si="3"/>
        <v>34969.75</v>
      </c>
    </row>
    <row r="60" spans="1:19" s="56" customFormat="1" ht="15.75" thickBot="1" x14ac:dyDescent="0.3">
      <c r="A60" s="9"/>
      <c r="B60" s="109">
        <v>97859</v>
      </c>
      <c r="C60" s="82" t="s">
        <v>93</v>
      </c>
      <c r="D60" s="44">
        <v>42079.37</v>
      </c>
      <c r="E60" s="45">
        <v>34250.65</v>
      </c>
      <c r="F60" s="46">
        <v>21528.98</v>
      </c>
      <c r="G60" s="47">
        <v>0</v>
      </c>
      <c r="H60" s="48">
        <v>0</v>
      </c>
      <c r="I60" s="11">
        <f t="shared" si="2"/>
        <v>21528.98</v>
      </c>
      <c r="J60" s="117"/>
      <c r="L60" s="44">
        <v>29357.700000000004</v>
      </c>
      <c r="M60" s="45">
        <v>40122.189999999995</v>
      </c>
      <c r="N60" s="46">
        <v>25443.34</v>
      </c>
      <c r="O60" s="47">
        <v>2935.77</v>
      </c>
      <c r="P60" s="48">
        <v>0</v>
      </c>
      <c r="Q60" s="11">
        <f t="shared" si="3"/>
        <v>28379.11</v>
      </c>
    </row>
    <row r="61" spans="1:19" s="56" customFormat="1" ht="15.75" thickBot="1" x14ac:dyDescent="0.3">
      <c r="A61" s="9"/>
      <c r="B61" s="109">
        <v>12995</v>
      </c>
      <c r="C61" s="82" t="s">
        <v>94</v>
      </c>
      <c r="D61" s="44">
        <v>2469.0500000000006</v>
      </c>
      <c r="E61" s="45">
        <v>4548.25</v>
      </c>
      <c r="F61" s="46">
        <v>3248.75</v>
      </c>
      <c r="G61" s="47">
        <v>2728.95</v>
      </c>
      <c r="H61" s="48">
        <v>0</v>
      </c>
      <c r="I61" s="11">
        <f t="shared" si="2"/>
        <v>5977.7</v>
      </c>
      <c r="J61" s="117"/>
      <c r="L61" s="44">
        <v>779.70000000000073</v>
      </c>
      <c r="M61" s="45">
        <v>5198</v>
      </c>
      <c r="N61" s="46">
        <v>4028.45</v>
      </c>
      <c r="O61" s="47">
        <v>2988.85</v>
      </c>
      <c r="P61" s="48">
        <v>0</v>
      </c>
      <c r="Q61" s="11">
        <f t="shared" si="3"/>
        <v>7017.2999999999993</v>
      </c>
    </row>
    <row r="62" spans="1:19" ht="15.75" thickBot="1" x14ac:dyDescent="0.3">
      <c r="A62" s="87" t="s">
        <v>16</v>
      </c>
      <c r="B62" s="88">
        <v>101161.98539149715</v>
      </c>
      <c r="C62" s="88"/>
      <c r="D62" s="89">
        <f>SUM(D63:D66)</f>
        <v>82439.351565212259</v>
      </c>
      <c r="E62" s="90">
        <f t="shared" ref="E62:I62" si="16">SUM(E63:E66)</f>
        <v>13497.391586583815</v>
      </c>
      <c r="F62" s="91">
        <f t="shared" si="16"/>
        <v>5225.2422397010814</v>
      </c>
      <c r="G62" s="92">
        <f t="shared" si="16"/>
        <v>0</v>
      </c>
      <c r="H62" s="93">
        <f t="shared" si="16"/>
        <v>0</v>
      </c>
      <c r="I62" s="94">
        <f t="shared" si="16"/>
        <v>5225.2422397010814</v>
      </c>
      <c r="J62" s="116"/>
      <c r="K62" s="86"/>
      <c r="L62" s="89">
        <f>SUM(L63:L66)</f>
        <v>71230.231677386386</v>
      </c>
      <c r="M62" s="90">
        <f t="shared" ref="M62:Q62" si="17">SUM(M63:M66)</f>
        <v>21658.270917200767</v>
      </c>
      <c r="N62" s="91">
        <f t="shared" si="17"/>
        <v>8273.4827969099952</v>
      </c>
      <c r="O62" s="92">
        <f t="shared" si="17"/>
        <v>0</v>
      </c>
      <c r="P62" s="93">
        <f t="shared" si="17"/>
        <v>0</v>
      </c>
      <c r="Q62" s="94">
        <f t="shared" si="17"/>
        <v>8273.4827969099952</v>
      </c>
      <c r="S62" s="119"/>
    </row>
    <row r="63" spans="1:19" s="56" customFormat="1" ht="15.75" thickBot="1" x14ac:dyDescent="0.3">
      <c r="A63" s="84"/>
      <c r="B63" s="13">
        <v>15376.19746622228</v>
      </c>
      <c r="C63" s="82" t="s">
        <v>77</v>
      </c>
      <c r="D63" s="44">
        <v>11532.148099666711</v>
      </c>
      <c r="E63" s="45">
        <v>2767.7155439200105</v>
      </c>
      <c r="F63" s="46">
        <v>1076.3338226355597</v>
      </c>
      <c r="G63" s="47">
        <v>0</v>
      </c>
      <c r="H63" s="48">
        <v>0</v>
      </c>
      <c r="I63" s="11">
        <f t="shared" si="2"/>
        <v>1076.3338226355597</v>
      </c>
      <c r="J63" s="117"/>
      <c r="L63" s="44">
        <v>9379.4804543955906</v>
      </c>
      <c r="M63" s="45">
        <v>4305.3352905422389</v>
      </c>
      <c r="N63" s="46">
        <v>1691.3817212844508</v>
      </c>
      <c r="O63" s="47">
        <v>0</v>
      </c>
      <c r="P63" s="48">
        <v>0</v>
      </c>
      <c r="Q63" s="11">
        <f t="shared" si="3"/>
        <v>1691.3817212844508</v>
      </c>
    </row>
    <row r="64" spans="1:19" s="56" customFormat="1" ht="15.75" thickBot="1" x14ac:dyDescent="0.3">
      <c r="A64" s="84"/>
      <c r="B64" s="13">
        <v>49978.615423911702</v>
      </c>
      <c r="C64" s="82" t="s">
        <v>78</v>
      </c>
      <c r="D64" s="44">
        <v>42981.60926456406</v>
      </c>
      <c r="E64" s="45">
        <v>4997.8615423911706</v>
      </c>
      <c r="F64" s="46">
        <v>1999.1446169564681</v>
      </c>
      <c r="G64" s="47">
        <v>0</v>
      </c>
      <c r="H64" s="48">
        <v>0</v>
      </c>
      <c r="I64" s="11">
        <f t="shared" si="2"/>
        <v>1999.1446169564681</v>
      </c>
      <c r="J64" s="117"/>
      <c r="L64" s="44">
        <v>37983.747722172891</v>
      </c>
      <c r="M64" s="45">
        <v>8996.1507763041063</v>
      </c>
      <c r="N64" s="46">
        <v>2998.7169254347018</v>
      </c>
      <c r="O64" s="47">
        <v>0</v>
      </c>
      <c r="P64" s="48">
        <v>0</v>
      </c>
      <c r="Q64" s="11">
        <f t="shared" si="3"/>
        <v>2998.7169254347018</v>
      </c>
    </row>
    <row r="65" spans="1:19" s="56" customFormat="1" ht="15.75" thickBot="1" x14ac:dyDescent="0.3">
      <c r="A65" s="84"/>
      <c r="B65" s="13">
        <v>23827.431096889712</v>
      </c>
      <c r="C65" s="82" t="s">
        <v>79</v>
      </c>
      <c r="D65" s="44">
        <v>19299.870000000003</v>
      </c>
      <c r="E65" s="45">
        <v>3335.78</v>
      </c>
      <c r="F65" s="46">
        <v>1191.3500000000001</v>
      </c>
      <c r="G65" s="47">
        <v>0</v>
      </c>
      <c r="H65" s="48">
        <v>0</v>
      </c>
      <c r="I65" s="11">
        <f t="shared" si="2"/>
        <v>1191.3500000000001</v>
      </c>
      <c r="J65" s="117"/>
      <c r="L65" s="44">
        <v>16678.899999999998</v>
      </c>
      <c r="M65" s="45">
        <v>5241.9399999999996</v>
      </c>
      <c r="N65" s="46">
        <v>1906.16</v>
      </c>
      <c r="O65" s="47">
        <v>0</v>
      </c>
      <c r="P65" s="48">
        <v>0</v>
      </c>
      <c r="Q65" s="11">
        <f t="shared" si="3"/>
        <v>1906.16</v>
      </c>
    </row>
    <row r="66" spans="1:19" s="56" customFormat="1" ht="15.75" thickBot="1" x14ac:dyDescent="0.3">
      <c r="A66" s="84"/>
      <c r="B66" s="13">
        <v>11980.172501363164</v>
      </c>
      <c r="C66" s="82" t="s">
        <v>80</v>
      </c>
      <c r="D66" s="44">
        <v>8625.7242009814781</v>
      </c>
      <c r="E66" s="45">
        <v>2396.0345002726331</v>
      </c>
      <c r="F66" s="46">
        <v>958.41380010905311</v>
      </c>
      <c r="G66" s="47">
        <v>0</v>
      </c>
      <c r="H66" s="48">
        <v>0</v>
      </c>
      <c r="I66" s="11">
        <f t="shared" si="2"/>
        <v>958.41380010905311</v>
      </c>
      <c r="J66" s="117"/>
      <c r="L66" s="44">
        <v>7188.1035008178978</v>
      </c>
      <c r="M66" s="45">
        <v>3114.8448503544228</v>
      </c>
      <c r="N66" s="46">
        <v>1677.2241501908431</v>
      </c>
      <c r="O66" s="47">
        <v>0</v>
      </c>
      <c r="P66" s="48">
        <v>0</v>
      </c>
      <c r="Q66" s="11">
        <f t="shared" si="3"/>
        <v>1677.2241501908431</v>
      </c>
    </row>
    <row r="67" spans="1:19" s="56" customFormat="1" ht="15.75" thickBot="1" x14ac:dyDescent="0.3">
      <c r="A67" s="96" t="s">
        <v>17</v>
      </c>
      <c r="B67" s="97">
        <v>2703627.1466720048</v>
      </c>
      <c r="C67" s="98"/>
      <c r="D67" s="89">
        <f>SUM(D68:D74)</f>
        <v>2363871.2817117604</v>
      </c>
      <c r="E67" s="90">
        <f t="shared" ref="E67:I67" si="18">SUM(E68:E74)</f>
        <v>323951.00464137981</v>
      </c>
      <c r="F67" s="91">
        <f t="shared" si="18"/>
        <v>26636.860318864867</v>
      </c>
      <c r="G67" s="92">
        <f t="shared" si="18"/>
        <v>0</v>
      </c>
      <c r="H67" s="93">
        <f t="shared" si="18"/>
        <v>0</v>
      </c>
      <c r="I67" s="94">
        <f t="shared" si="18"/>
        <v>1949.76</v>
      </c>
      <c r="J67" s="116"/>
      <c r="K67" s="86"/>
      <c r="L67" s="89">
        <f>SUM(L68:L74)</f>
        <v>2302546.8120296001</v>
      </c>
      <c r="M67" s="90">
        <f t="shared" ref="M67:Q67" si="19">SUM(M68:M74)</f>
        <v>378020.49924382428</v>
      </c>
      <c r="N67" s="91">
        <f t="shared" si="19"/>
        <v>33891.83539858109</v>
      </c>
      <c r="O67" s="92">
        <f t="shared" si="19"/>
        <v>0</v>
      </c>
      <c r="P67" s="93">
        <f t="shared" si="19"/>
        <v>0</v>
      </c>
      <c r="Q67" s="94">
        <f t="shared" si="19"/>
        <v>33891.83539858109</v>
      </c>
      <c r="S67" s="119"/>
    </row>
    <row r="68" spans="1:19" s="56" customFormat="1" ht="14.45" customHeight="1" thickBot="1" x14ac:dyDescent="0.3">
      <c r="A68" s="84"/>
      <c r="B68" s="13">
        <v>192151.69222891959</v>
      </c>
      <c r="C68" s="82" t="s">
        <v>81</v>
      </c>
      <c r="D68" s="44">
        <v>172936.52300602765</v>
      </c>
      <c r="E68" s="45">
        <v>19215.16922289196</v>
      </c>
      <c r="F68" s="46">
        <v>0</v>
      </c>
      <c r="G68" s="47">
        <v>0</v>
      </c>
      <c r="H68" s="48">
        <v>0</v>
      </c>
      <c r="I68" s="11">
        <f t="shared" si="2"/>
        <v>0</v>
      </c>
      <c r="J68" s="117"/>
      <c r="L68" s="44">
        <v>167171.97223916004</v>
      </c>
      <c r="M68" s="45">
        <v>24979.719989759549</v>
      </c>
      <c r="N68" s="46">
        <v>0</v>
      </c>
      <c r="O68" s="47">
        <v>0</v>
      </c>
      <c r="P68" s="48">
        <v>0</v>
      </c>
      <c r="Q68" s="11">
        <f t="shared" si="3"/>
        <v>0</v>
      </c>
    </row>
    <row r="69" spans="1:19" s="56" customFormat="1" ht="15.75" thickBot="1" x14ac:dyDescent="0.3">
      <c r="A69" s="84"/>
      <c r="B69" s="13">
        <v>237990.56218115607</v>
      </c>
      <c r="C69" s="82" t="s">
        <v>82</v>
      </c>
      <c r="D69" s="44">
        <v>209431.69471941734</v>
      </c>
      <c r="E69" s="45">
        <v>28558.867461738726</v>
      </c>
      <c r="F69" s="46">
        <v>0</v>
      </c>
      <c r="G69" s="47">
        <v>0</v>
      </c>
      <c r="H69" s="48">
        <v>0</v>
      </c>
      <c r="I69" s="11">
        <f t="shared" si="2"/>
        <v>0</v>
      </c>
      <c r="J69" s="117"/>
      <c r="L69" s="44">
        <v>204671.88347579422</v>
      </c>
      <c r="M69" s="45">
        <v>33318.678705361854</v>
      </c>
      <c r="N69" s="46">
        <v>0</v>
      </c>
      <c r="O69" s="47">
        <v>0</v>
      </c>
      <c r="P69" s="48">
        <v>0</v>
      </c>
      <c r="Q69" s="11">
        <f t="shared" si="3"/>
        <v>0</v>
      </c>
    </row>
    <row r="70" spans="1:19" s="56" customFormat="1" ht="15.6" customHeight="1" thickBot="1" x14ac:dyDescent="0.3">
      <c r="A70" s="84"/>
      <c r="B70" s="13">
        <v>454783.59650338057</v>
      </c>
      <c r="C70" s="82" t="s">
        <v>83</v>
      </c>
      <c r="D70" s="44">
        <v>395661.72895794112</v>
      </c>
      <c r="E70" s="45">
        <v>59121.867545439476</v>
      </c>
      <c r="F70" s="46">
        <v>0</v>
      </c>
      <c r="G70" s="47">
        <v>0</v>
      </c>
      <c r="H70" s="48">
        <v>0</v>
      </c>
      <c r="I70" s="11">
        <f t="shared" si="2"/>
        <v>0</v>
      </c>
      <c r="J70" s="117"/>
      <c r="L70" s="44">
        <v>382018.22106283967</v>
      </c>
      <c r="M70" s="45">
        <v>72765.375440540898</v>
      </c>
      <c r="N70" s="46">
        <v>0</v>
      </c>
      <c r="O70" s="47">
        <v>0</v>
      </c>
      <c r="P70" s="48">
        <v>0</v>
      </c>
      <c r="Q70" s="11">
        <f t="shared" si="3"/>
        <v>0</v>
      </c>
    </row>
    <row r="71" spans="1:19" s="56" customFormat="1" ht="15.75" thickBot="1" x14ac:dyDescent="0.3">
      <c r="A71" s="84"/>
      <c r="B71" s="13">
        <v>500123.66595506168</v>
      </c>
      <c r="C71" s="82" t="s">
        <v>84</v>
      </c>
      <c r="D71" s="44">
        <v>440108.82604045427</v>
      </c>
      <c r="E71" s="45">
        <v>60014.839914607401</v>
      </c>
      <c r="F71" s="46">
        <v>0</v>
      </c>
      <c r="G71" s="47">
        <v>0</v>
      </c>
      <c r="H71" s="48">
        <v>0</v>
      </c>
      <c r="I71" s="11">
        <f t="shared" si="2"/>
        <v>0</v>
      </c>
      <c r="J71" s="117"/>
      <c r="L71" s="44">
        <v>430106.35272135306</v>
      </c>
      <c r="M71" s="45">
        <v>70017.313233708643</v>
      </c>
      <c r="N71" s="46">
        <v>0</v>
      </c>
      <c r="O71" s="47">
        <v>0</v>
      </c>
      <c r="P71" s="48">
        <v>0</v>
      </c>
      <c r="Q71" s="11">
        <f t="shared" si="3"/>
        <v>0</v>
      </c>
    </row>
    <row r="72" spans="1:19" s="56" customFormat="1" ht="15" customHeight="1" thickBot="1" x14ac:dyDescent="0.3">
      <c r="A72" s="84"/>
      <c r="B72" s="13">
        <v>701400.12183186563</v>
      </c>
      <c r="C72" s="82" t="s">
        <v>85</v>
      </c>
      <c r="D72" s="44">
        <v>617232.10721204174</v>
      </c>
      <c r="E72" s="45">
        <v>84168.01461982388</v>
      </c>
      <c r="F72" s="46">
        <v>0</v>
      </c>
      <c r="G72" s="47">
        <v>0</v>
      </c>
      <c r="H72" s="48">
        <v>0</v>
      </c>
      <c r="I72" s="11">
        <f t="shared" si="2"/>
        <v>0</v>
      </c>
      <c r="J72" s="117"/>
      <c r="L72" s="44">
        <v>610218.10599372315</v>
      </c>
      <c r="M72" s="45">
        <v>91182.015838142528</v>
      </c>
      <c r="N72" s="46">
        <v>0</v>
      </c>
      <c r="O72" s="47">
        <v>0</v>
      </c>
      <c r="P72" s="48">
        <v>0</v>
      </c>
      <c r="Q72" s="11">
        <f t="shared" si="3"/>
        <v>0</v>
      </c>
    </row>
    <row r="73" spans="1:19" s="56" customFormat="1" ht="15" customHeight="1" thickBot="1" x14ac:dyDescent="0.3">
      <c r="A73" s="84"/>
      <c r="B73" s="13">
        <v>617177.5079716217</v>
      </c>
      <c r="C73" s="82" t="s">
        <v>86</v>
      </c>
      <c r="D73" s="44">
        <v>524600.88177587849</v>
      </c>
      <c r="E73" s="45">
        <v>67889.525876878382</v>
      </c>
      <c r="F73" s="46">
        <v>24687.100318864868</v>
      </c>
      <c r="G73" s="47">
        <v>0</v>
      </c>
      <c r="H73" s="48">
        <v>0</v>
      </c>
      <c r="I73" s="11"/>
      <c r="J73" s="117"/>
      <c r="L73" s="44">
        <v>506085.55653672985</v>
      </c>
      <c r="M73" s="45">
        <v>80233.076036310827</v>
      </c>
      <c r="N73" s="46">
        <v>30858.875398581087</v>
      </c>
      <c r="O73" s="47">
        <v>0</v>
      </c>
      <c r="P73" s="48">
        <v>0</v>
      </c>
      <c r="Q73" s="11">
        <f t="shared" si="3"/>
        <v>30858.875398581087</v>
      </c>
    </row>
    <row r="74" spans="1:19" ht="15.75" thickBot="1" x14ac:dyDescent="0.3">
      <c r="A74" s="12"/>
      <c r="B74" s="111">
        <v>10832</v>
      </c>
      <c r="C74" s="82" t="s">
        <v>95</v>
      </c>
      <c r="D74" s="44">
        <v>3899.52</v>
      </c>
      <c r="E74" s="45">
        <v>4982.72</v>
      </c>
      <c r="F74" s="46">
        <v>1949.76</v>
      </c>
      <c r="G74" s="47">
        <v>0</v>
      </c>
      <c r="H74" s="48">
        <v>0</v>
      </c>
      <c r="I74" s="11">
        <f>F74+G74+H74</f>
        <v>1949.76</v>
      </c>
      <c r="J74" s="117"/>
      <c r="L74" s="44">
        <v>2274.7199999999998</v>
      </c>
      <c r="M74" s="45">
        <v>5524.32</v>
      </c>
      <c r="N74" s="46">
        <v>3032.9600000000005</v>
      </c>
      <c r="O74" s="47">
        <v>0</v>
      </c>
      <c r="P74" s="48">
        <v>0</v>
      </c>
      <c r="Q74" s="11">
        <f>N74+O74+P74</f>
        <v>3032.9600000000005</v>
      </c>
    </row>
    <row r="75" spans="1:19" ht="32.25" thickBot="1" x14ac:dyDescent="0.3">
      <c r="A75" s="99" t="s">
        <v>18</v>
      </c>
      <c r="B75" s="100">
        <f>B4+B12+B20+B28+B37+B47+B54+B55+B62+B67</f>
        <v>21696913.89767316</v>
      </c>
      <c r="C75" s="100"/>
      <c r="D75" s="101">
        <f>SUM(D4,D12,D20,D28,D37,D47,D54,D55,D62,D67)</f>
        <v>16907067.590436723</v>
      </c>
      <c r="E75" s="102">
        <f>E4+E12+E20+E28+E37+E47+E54+E55+E62+E67</f>
        <v>3585988.5041470476</v>
      </c>
      <c r="F75" s="103">
        <f>F4+F12+F20+F28+F37+F47+F54+F55+F62+F67</f>
        <v>1187363.4351454885</v>
      </c>
      <c r="G75" s="104">
        <f>G28+G37+G47+G55</f>
        <v>57542.509999999995</v>
      </c>
      <c r="H75" s="105">
        <f>SUM(H4:H74)</f>
        <v>0</v>
      </c>
      <c r="I75" s="106">
        <f>F75+G75+H75</f>
        <v>1244905.9451454885</v>
      </c>
      <c r="J75" s="118"/>
      <c r="K75" s="108"/>
      <c r="L75" s="101">
        <v>15630321.657630516</v>
      </c>
      <c r="M75" s="107">
        <v>4637153.112534456</v>
      </c>
      <c r="N75" s="103">
        <v>1768681.8775081877</v>
      </c>
      <c r="O75" s="104">
        <v>50737.25</v>
      </c>
      <c r="P75" s="105">
        <v>0</v>
      </c>
      <c r="Q75" s="106">
        <f>Q4+Q12+Q20+Q28+Q37+Q47+Q54+Q55+Q62+Q67</f>
        <v>1971000.2033070391</v>
      </c>
    </row>
  </sheetData>
  <mergeCells count="2">
    <mergeCell ref="D2:I2"/>
    <mergeCell ref="L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Régions</vt:lpstr>
      <vt:lpstr>Cercles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VOSTRO</dc:creator>
  <cp:lastModifiedBy>Fatimata Kone</cp:lastModifiedBy>
  <dcterms:created xsi:type="dcterms:W3CDTF">2021-11-13T11:06:40Z</dcterms:created>
  <dcterms:modified xsi:type="dcterms:W3CDTF">2021-11-29T14:24:42Z</dcterms:modified>
</cp:coreProperties>
</file>